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ehlel\Desktop\PDP Central Grid QS Work\Projects\Georgedale S&amp;C\7. Estimate and Evaluation\a. BoQ\"/>
    </mc:Choice>
  </mc:AlternateContent>
  <xr:revisionPtr revIDLastSave="0" documentId="8_{90EB5F15-0388-46A9-BBA0-2200CB4B4D64}" xr6:coauthVersionLast="47" xr6:coauthVersionMax="47" xr10:uidLastSave="{00000000-0000-0000-0000-000000000000}"/>
  <bookViews>
    <workbookView xWindow="-120" yWindow="-120" windowWidth="20730" windowHeight="11160" xr2:uid="{15617B77-AC87-4BC3-9D86-315221AB9C9F}"/>
  </bookViews>
  <sheets>
    <sheet name="Cover page" sheetId="1" r:id="rId1"/>
    <sheet name="Ps&amp;G" sheetId="2" r:id="rId2"/>
    <sheet name="Stringing Modification" sheetId="3" r:id="rId3"/>
    <sheet name="Cabling 132kV Yard" sheetId="4" r:id="rId4"/>
    <sheet name="Stringing 132kV Yard" sheetId="5" r:id="rId5"/>
    <sheet name="SUMMARY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>#N/A</definedName>
    <definedName name="\b">[1]DCF!#REF!</definedName>
    <definedName name="\c">[1]DCF!#REF!</definedName>
    <definedName name="\d">#N/A</definedName>
    <definedName name="\e">[1]DCF!#REF!</definedName>
    <definedName name="\f">[1]DCF!#REF!</definedName>
    <definedName name="\g">[1]DCF!#REF!</definedName>
    <definedName name="\h">[1]DCF!#REF!</definedName>
    <definedName name="\i">[1]DCF!#REF!</definedName>
    <definedName name="______CXX1">'[2]1'!$F$175:$F$182</definedName>
    <definedName name="______CXX2">'[2]2'!$F$175:$F$182</definedName>
    <definedName name="______CXX3">'[2]3'!$F$175:$F$182</definedName>
    <definedName name="______CXX4">'[2]4'!$F$175:$F$182</definedName>
    <definedName name="______CXX5">'[2]5'!$F$175:$F$182</definedName>
    <definedName name="______CXX6">'[2]6'!$F$175:$F$182</definedName>
    <definedName name="______CXX7">'[2]7'!$F$175:$F$182</definedName>
    <definedName name="______CXX8">'[2]8'!$F$175:$F$182</definedName>
    <definedName name="______CXX9">'[2]9'!$F$175:$F$182</definedName>
    <definedName name="______EXX1">'[2]1'!$F$129:$F$168</definedName>
    <definedName name="______EXX2">'[2]2'!$F$129:$F$168</definedName>
    <definedName name="______EXX3">'[2]3'!$F$129:$F$168</definedName>
    <definedName name="______EXX4">'[2]4'!$F$129:$F$168</definedName>
    <definedName name="______EXX5">'[2]5'!$F$129:$F$168</definedName>
    <definedName name="______EXX6">'[2]6'!$F$129:$F$168</definedName>
    <definedName name="______EXX7">'[2]7'!$F$129:$F$168</definedName>
    <definedName name="______EXX8">'[2]8'!$F$129:$F$168</definedName>
    <definedName name="______EXX9">'[2]9'!$F$129:$F$168</definedName>
    <definedName name="______MXX1">'[2]1'!$F$13:$F$64</definedName>
    <definedName name="______MXX2">'[2]2'!$F$13:$F$64</definedName>
    <definedName name="______MXX3">'[2]3'!$F$13:$F$64</definedName>
    <definedName name="______MXX4">'[2]4'!$F$13:$F$64</definedName>
    <definedName name="______MXX5">'[2]5'!$F$13:$F$64</definedName>
    <definedName name="______MXX6">'[2]6'!$F$13:$F$64</definedName>
    <definedName name="______MXX7">'[2]7'!$F$13:$F$64</definedName>
    <definedName name="______MXX8">'[2]8'!$F$13:$F$64</definedName>
    <definedName name="______MXX9">'[2]9'!$F$13:$F$64</definedName>
    <definedName name="______SXX1">'[2]1'!$F$71:$F$122</definedName>
    <definedName name="______SXX2">'[2]2'!$F$71:$F$122</definedName>
    <definedName name="______SXX3">'[2]3'!$F$71:$F$122</definedName>
    <definedName name="______SXX4">'[2]4'!$F$71:$F$122</definedName>
    <definedName name="______SXX5">'[2]5'!$F$71:$F$122</definedName>
    <definedName name="______SXX6">'[2]6'!$F$71:$F$122</definedName>
    <definedName name="______SXX7">'[2]7'!$F$71:$F$122</definedName>
    <definedName name="______SXX8">'[2]8'!$F$71:$F$122</definedName>
    <definedName name="______SXX9">'[2]9'!$F$71:$F$122</definedName>
    <definedName name="_____CXX1">'[2]1'!$F$175:$F$182</definedName>
    <definedName name="_____CXX2">'[2]2'!$F$175:$F$182</definedName>
    <definedName name="_____CXX3">'[2]3'!$F$175:$F$182</definedName>
    <definedName name="_____CXX4">'[2]4'!$F$175:$F$182</definedName>
    <definedName name="_____CXX5">'[2]5'!$F$175:$F$182</definedName>
    <definedName name="_____CXX6">'[2]6'!$F$175:$F$182</definedName>
    <definedName name="_____CXX7">'[2]7'!$F$175:$F$182</definedName>
    <definedName name="_____CXX8">'[2]8'!$F$175:$F$182</definedName>
    <definedName name="_____CXX9">'[2]9'!$F$175:$F$182</definedName>
    <definedName name="_____EXX1">'[2]1'!$F$129:$F$168</definedName>
    <definedName name="_____EXX2">'[2]2'!$F$129:$F$168</definedName>
    <definedName name="_____EXX3">'[2]3'!$F$129:$F$168</definedName>
    <definedName name="_____EXX4">'[2]4'!$F$129:$F$168</definedName>
    <definedName name="_____EXX5">'[2]5'!$F$129:$F$168</definedName>
    <definedName name="_____EXX6">'[2]6'!$F$129:$F$168</definedName>
    <definedName name="_____EXX7">'[2]7'!$F$129:$F$168</definedName>
    <definedName name="_____EXX8">'[2]8'!$F$129:$F$168</definedName>
    <definedName name="_____EXX9">'[2]9'!$F$129:$F$168</definedName>
    <definedName name="_____MXX1">'[2]1'!$F$13:$F$64</definedName>
    <definedName name="_____MXX2">'[2]2'!$F$13:$F$64</definedName>
    <definedName name="_____MXX3">'[2]3'!$F$13:$F$64</definedName>
    <definedName name="_____MXX4">'[2]4'!$F$13:$F$64</definedName>
    <definedName name="_____MXX5">'[2]5'!$F$13:$F$64</definedName>
    <definedName name="_____MXX6">'[2]6'!$F$13:$F$64</definedName>
    <definedName name="_____MXX7">'[2]7'!$F$13:$F$64</definedName>
    <definedName name="_____MXX8">'[2]8'!$F$13:$F$64</definedName>
    <definedName name="_____MXX9">'[2]9'!$F$13:$F$64</definedName>
    <definedName name="_____SXX1">'[2]1'!$F$71:$F$122</definedName>
    <definedName name="_____SXX2">'[2]2'!$F$71:$F$122</definedName>
    <definedName name="_____SXX3">'[2]3'!$F$71:$F$122</definedName>
    <definedName name="_____SXX4">'[2]4'!$F$71:$F$122</definedName>
    <definedName name="_____SXX5">'[2]5'!$F$71:$F$122</definedName>
    <definedName name="_____SXX6">'[2]6'!$F$71:$F$122</definedName>
    <definedName name="_____SXX7">'[2]7'!$F$71:$F$122</definedName>
    <definedName name="_____SXX8">'[2]8'!$F$71:$F$122</definedName>
    <definedName name="_____SXX9">'[2]9'!$F$71:$F$122</definedName>
    <definedName name="____CXX1">'[2]1'!$F$175:$F$182</definedName>
    <definedName name="____CXX2">'[2]2'!$F$175:$F$182</definedName>
    <definedName name="____CXX3">'[2]3'!$F$175:$F$182</definedName>
    <definedName name="____CXX4">'[2]4'!$F$175:$F$182</definedName>
    <definedName name="____CXX5">'[2]5'!$F$175:$F$182</definedName>
    <definedName name="____CXX6">'[2]6'!$F$175:$F$182</definedName>
    <definedName name="____CXX7">'[2]7'!$F$175:$F$182</definedName>
    <definedName name="____CXX8">'[2]8'!$F$175:$F$182</definedName>
    <definedName name="____CXX9">'[2]9'!$F$175:$F$182</definedName>
    <definedName name="____EXX1">'[2]1'!$F$129:$F$168</definedName>
    <definedName name="____EXX2">'[2]2'!$F$129:$F$168</definedName>
    <definedName name="____EXX3">'[2]3'!$F$129:$F$168</definedName>
    <definedName name="____EXX4">'[2]4'!$F$129:$F$168</definedName>
    <definedName name="____EXX5">'[2]5'!$F$129:$F$168</definedName>
    <definedName name="____EXX6">'[2]6'!$F$129:$F$168</definedName>
    <definedName name="____EXX7">'[2]7'!$F$129:$F$168</definedName>
    <definedName name="____EXX8">'[2]8'!$F$129:$F$168</definedName>
    <definedName name="____EXX9">'[2]9'!$F$129:$F$168</definedName>
    <definedName name="____MXX1">'[2]1'!$F$13:$F$64</definedName>
    <definedName name="____MXX2">'[2]2'!$F$13:$F$64</definedName>
    <definedName name="____MXX3">'[2]3'!$F$13:$F$64</definedName>
    <definedName name="____MXX4">'[2]4'!$F$13:$F$64</definedName>
    <definedName name="____MXX5">'[2]5'!$F$13:$F$64</definedName>
    <definedName name="____MXX6">'[2]6'!$F$13:$F$64</definedName>
    <definedName name="____MXX7">'[2]7'!$F$13:$F$64</definedName>
    <definedName name="____MXX8">'[2]8'!$F$13:$F$64</definedName>
    <definedName name="____MXX9">'[2]9'!$F$13:$F$64</definedName>
    <definedName name="____SXX1">'[2]1'!$F$71:$F$122</definedName>
    <definedName name="____SXX2">'[2]2'!$F$71:$F$122</definedName>
    <definedName name="____SXX3">'[2]3'!$F$71:$F$122</definedName>
    <definedName name="____SXX4">'[2]4'!$F$71:$F$122</definedName>
    <definedName name="____SXX5">'[2]5'!$F$71:$F$122</definedName>
    <definedName name="____SXX6">'[2]6'!$F$71:$F$122</definedName>
    <definedName name="____SXX7">'[2]7'!$F$71:$F$122</definedName>
    <definedName name="____SXX8">'[2]8'!$F$71:$F$122</definedName>
    <definedName name="____SXX9">'[2]9'!$F$71:$F$122</definedName>
    <definedName name="___CXX1">'[2]1'!$F$175:$F$182</definedName>
    <definedName name="___CXX2">'[2]2'!$F$175:$F$182</definedName>
    <definedName name="___CXX3">'[2]3'!$F$175:$F$182</definedName>
    <definedName name="___CXX4">'[2]4'!$F$175:$F$182</definedName>
    <definedName name="___CXX5">'[2]5'!$F$175:$F$182</definedName>
    <definedName name="___CXX6">'[2]6'!$F$175:$F$182</definedName>
    <definedName name="___CXX7">'[2]7'!$F$175:$F$182</definedName>
    <definedName name="___CXX8">'[2]8'!$F$175:$F$182</definedName>
    <definedName name="___CXX9">'[2]9'!$F$175:$F$182</definedName>
    <definedName name="___EXX1">'[2]1'!$F$129:$F$168</definedName>
    <definedName name="___EXX2">'[2]2'!$F$129:$F$168</definedName>
    <definedName name="___EXX3">'[2]3'!$F$129:$F$168</definedName>
    <definedName name="___EXX4">'[2]4'!$F$129:$F$168</definedName>
    <definedName name="___EXX5">'[2]5'!$F$129:$F$168</definedName>
    <definedName name="___EXX6">'[2]6'!$F$129:$F$168</definedName>
    <definedName name="___EXX7">'[2]7'!$F$129:$F$168</definedName>
    <definedName name="___EXX8">'[2]8'!$F$129:$F$168</definedName>
    <definedName name="___EXX9">'[2]9'!$F$129:$F$168</definedName>
    <definedName name="___MXX1">'[2]1'!$F$13:$F$64</definedName>
    <definedName name="___MXX2">'[2]2'!$F$13:$F$64</definedName>
    <definedName name="___MXX3">'[2]3'!$F$13:$F$64</definedName>
    <definedName name="___MXX4">'[2]4'!$F$13:$F$64</definedName>
    <definedName name="___MXX5">'[2]5'!$F$13:$F$64</definedName>
    <definedName name="___MXX6">'[2]6'!$F$13:$F$64</definedName>
    <definedName name="___MXX7">'[2]7'!$F$13:$F$64</definedName>
    <definedName name="___MXX8">'[2]8'!$F$13:$F$64</definedName>
    <definedName name="___MXX9">'[2]9'!$F$13:$F$64</definedName>
    <definedName name="___SXX1">'[2]1'!$F$71:$F$122</definedName>
    <definedName name="___SXX2">'[2]2'!$F$71:$F$122</definedName>
    <definedName name="___SXX3">'[2]3'!$F$71:$F$122</definedName>
    <definedName name="___SXX4">'[2]4'!$F$71:$F$122</definedName>
    <definedName name="___SXX5">'[2]5'!$F$71:$F$122</definedName>
    <definedName name="___SXX6">'[2]6'!$F$71:$F$122</definedName>
    <definedName name="___SXX7">'[2]7'!$F$71:$F$122</definedName>
    <definedName name="___SXX8">'[2]8'!$F$71:$F$122</definedName>
    <definedName name="___SXX9">'[2]9'!$F$71:$F$122</definedName>
    <definedName name="__CXX1">'[2]1'!$F$175:$F$182</definedName>
    <definedName name="__CXX2">'[2]2'!$F$175:$F$182</definedName>
    <definedName name="__CXX3">'[2]3'!$F$175:$F$182</definedName>
    <definedName name="__CXX4">'[2]4'!$F$175:$F$182</definedName>
    <definedName name="__CXX5">'[2]5'!$F$175:$F$182</definedName>
    <definedName name="__CXX6">'[2]6'!$F$175:$F$182</definedName>
    <definedName name="__CXX7">'[2]7'!$F$175:$F$182</definedName>
    <definedName name="__CXX8">'[2]8'!$F$175:$F$182</definedName>
    <definedName name="__CXX9">'[2]9'!$F$175:$F$182</definedName>
    <definedName name="__EXX1">'[2]1'!$F$129:$F$168</definedName>
    <definedName name="__EXX2">'[2]2'!$F$129:$F$168</definedName>
    <definedName name="__EXX3">'[2]3'!$F$129:$F$168</definedName>
    <definedName name="__EXX4">'[2]4'!$F$129:$F$168</definedName>
    <definedName name="__EXX5">'[2]5'!$F$129:$F$168</definedName>
    <definedName name="__EXX6">'[2]6'!$F$129:$F$168</definedName>
    <definedName name="__EXX7">'[2]7'!$F$129:$F$168</definedName>
    <definedName name="__EXX8">'[2]8'!$F$129:$F$168</definedName>
    <definedName name="__EXX9">'[2]9'!$F$129:$F$168</definedName>
    <definedName name="__MXX1">'[2]1'!$F$13:$F$64</definedName>
    <definedName name="__MXX2">'[2]2'!$F$13:$F$64</definedName>
    <definedName name="__MXX3">'[2]3'!$F$13:$F$64</definedName>
    <definedName name="__MXX4">'[2]4'!$F$13:$F$64</definedName>
    <definedName name="__MXX5">'[2]5'!$F$13:$F$64</definedName>
    <definedName name="__MXX6">'[2]6'!$F$13:$F$64</definedName>
    <definedName name="__MXX7">'[2]7'!$F$13:$F$64</definedName>
    <definedName name="__MXX8">'[2]8'!$F$13:$F$64</definedName>
    <definedName name="__MXX9">'[2]9'!$F$13:$F$64</definedName>
    <definedName name="__SXX1">'[2]1'!$F$71:$F$122</definedName>
    <definedName name="__SXX2">'[2]2'!$F$71:$F$122</definedName>
    <definedName name="__SXX3">'[2]3'!$F$71:$F$122</definedName>
    <definedName name="__SXX4">'[2]4'!$F$71:$F$122</definedName>
    <definedName name="__SXX5">'[2]5'!$F$71:$F$122</definedName>
    <definedName name="__SXX6">'[2]6'!$F$71:$F$122</definedName>
    <definedName name="__SXX7">'[2]7'!$F$71:$F$122</definedName>
    <definedName name="__SXX8">'[2]8'!$F$71:$F$122</definedName>
    <definedName name="__SXX9">'[2]9'!$F$71:$F$122</definedName>
    <definedName name="_1_">[1]DCF!#REF!</definedName>
    <definedName name="_10_">[1]DCF!#REF!</definedName>
    <definedName name="_2_">[1]DCF!#REF!</definedName>
    <definedName name="_20_">[1]DCF!#REF!</definedName>
    <definedName name="_30L">[1]DCF!#REF!</definedName>
    <definedName name="_3L">[1]DCF!#REF!</definedName>
    <definedName name="_40P__Print_Area">[1]DCF!#REF!</definedName>
    <definedName name="_4P__Print_Area">[1]DCF!#REF!</definedName>
    <definedName name="_C8">#REF!</definedName>
    <definedName name="_CXX1">'[2]1'!$F$175:$F$182</definedName>
    <definedName name="_CXX2">'[2]2'!$F$175:$F$182</definedName>
    <definedName name="_CXX3">'[2]3'!$F$175:$F$182</definedName>
    <definedName name="_CXX4">'[2]4'!$F$175:$F$182</definedName>
    <definedName name="_CXX5">'[2]5'!$F$175:$F$182</definedName>
    <definedName name="_CXX6">'[2]6'!$F$175:$F$182</definedName>
    <definedName name="_CXX7">'[2]7'!$F$175:$F$182</definedName>
    <definedName name="_CXX8">'[2]8'!$F$175:$F$182</definedName>
    <definedName name="_CXX9">'[2]9'!$F$175:$F$182</definedName>
    <definedName name="_EXX1">'[2]1'!$F$129:$F$168</definedName>
    <definedName name="_EXX2">'[2]2'!$F$129:$F$168</definedName>
    <definedName name="_EXX3">'[2]3'!$F$129:$F$168</definedName>
    <definedName name="_EXX4">'[2]4'!$F$129:$F$168</definedName>
    <definedName name="_EXX5">'[2]5'!$F$129:$F$168</definedName>
    <definedName name="_EXX6">'[2]6'!$F$129:$F$168</definedName>
    <definedName name="_EXX7">'[2]7'!$F$129:$F$168</definedName>
    <definedName name="_EXX8">'[2]8'!$F$129:$F$168</definedName>
    <definedName name="_EXX9">'[2]9'!$F$129:$F$168</definedName>
    <definedName name="_xlnm._FilterDatabase" localSheetId="4" hidden="1">'Stringing 132kV Yard'!$E$2:$E$1948</definedName>
    <definedName name="_J">[1]DCF!#REF!</definedName>
    <definedName name="_Key1" hidden="1">[3]AIRCON!#REF!</definedName>
    <definedName name="_Key2" hidden="1">[3]AIRCON!#REF!</definedName>
    <definedName name="_MXX1">'[2]1'!$F$13:$F$64</definedName>
    <definedName name="_MXX2">'[2]2'!$F$13:$F$64</definedName>
    <definedName name="_MXX3">'[2]3'!$F$13:$F$64</definedName>
    <definedName name="_MXX4">'[2]4'!$F$13:$F$64</definedName>
    <definedName name="_MXX5">'[2]5'!$F$13:$F$64</definedName>
    <definedName name="_MXX6">'[2]6'!$F$13:$F$64</definedName>
    <definedName name="_MXX7">'[2]7'!$F$13:$F$64</definedName>
    <definedName name="_MXX8">'[2]8'!$F$13:$F$64</definedName>
    <definedName name="_MXX9">'[2]9'!$F$13:$F$64</definedName>
    <definedName name="_Order1" hidden="1">255</definedName>
    <definedName name="_Order2" hidden="1">255</definedName>
    <definedName name="_Sort" hidden="1">[3]AIRCON!#REF!</definedName>
    <definedName name="_SXX1">'[2]1'!$F$71:$F$122</definedName>
    <definedName name="_SXX2">'[2]2'!$F$71:$F$122</definedName>
    <definedName name="_SXX3">'[2]3'!$F$71:$F$122</definedName>
    <definedName name="_SXX4">'[2]4'!$F$71:$F$122</definedName>
    <definedName name="_SXX5">'[2]5'!$F$71:$F$122</definedName>
    <definedName name="_SXX6">'[2]6'!$F$71:$F$122</definedName>
    <definedName name="_SXX7">'[2]7'!$F$71:$F$122</definedName>
    <definedName name="_SXX8">'[2]8'!$F$71:$F$122</definedName>
    <definedName name="_SXX9">'[2]9'!$F$71:$F$122</definedName>
    <definedName name="_Z">#REF!</definedName>
    <definedName name="ACwvu.all." hidden="1">#REF!</definedName>
    <definedName name="ACwvu.prices." hidden="1">#REF!</definedName>
    <definedName name="ACwvu.summary." hidden="1">#REF!</definedName>
    <definedName name="All_Data">'[4]Turbine Tender 3 Unit base (2)'!$A$7:$AA$176</definedName>
    <definedName name="an">#REF!</definedName>
    <definedName name="Area_Print">#REF!</definedName>
    <definedName name="Assessment">#REF!</definedName>
    <definedName name="BPL">[5]Re!$D$293:$D$314</definedName>
    <definedName name="CCC">#REF!</definedName>
    <definedName name="CERT29Oct2018" hidden="1">#REF!,#REF!</definedName>
    <definedName name="ch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.prices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lear_CAST_Price_Summary">[0]!Clear_CAST_Price_Summary</definedName>
    <definedName name="Cost_Centre">'[6]AT COMPLETION'!#REF!</definedName>
    <definedName name="COST_CONTROL">#REF!</definedName>
    <definedName name="CPA">#REF!</definedName>
    <definedName name="CPA_Data">'[4]CPA Formulae'!$A$4:$N$109</definedName>
    <definedName name="CR">#REF!</definedName>
    <definedName name="Crosscheck">#REF!</definedName>
    <definedName name="cust">#REF!</definedName>
    <definedName name="Cwvu.summary." hidden="1">#REF!</definedName>
    <definedName name="CXV">#REF!</definedName>
    <definedName name="CXXX">'[2]10'!$F$175:$F$182</definedName>
    <definedName name="data">#REF!</definedName>
    <definedName name="Data_Opt_Bill5">#REF!</definedName>
    <definedName name="DATA1">'[7]Unit 1'!$I$18:$P$37,'[7]Unit 1'!$I$41:$P$60,'[7]Unit 1'!$I$64:$P$83,'[7]Unit 1'!$I$87:$P$106,'[7]Unit 1'!$I$110:$P$135,'[7]Unit 1'!$I$139:$P$158,'[7]Unit 1'!$I$162:$P$181</definedName>
    <definedName name="DATA10">'[7]Unit 5'!$I$274:$P$293,'[7]Unit 5'!$I$298:$O$298,'[7]Unit 5'!$P$298:$P$312,'[7]Unit 5'!$I$298:$P$477,'[7]Unit 5'!$I$481:$P$500,'[7]Unit 5'!$I$504:$P$871,'[7]Unit 5'!$I$875:$P$888</definedName>
    <definedName name="DATA11">'[7]Unit 6'!$I$18:$P$37,'[7]Unit 6'!$I$41:$P$60,'[7]Unit 6'!$I$64:$P$83,'[7]Unit 6'!$I$87:$P$106,'[7]Unit 6'!$I$110:$P$135,'[7]Unit 6'!$I$139:$K$139,'[7]Unit 6'!$K$139:$P$158,'[7]Unit 6'!$I$139:$P$158,'[7]Unit 6'!$I$162:$N$162,'[7]Unit 6'!$P$163,'[7]Unit 6'!$I$162:$P$181</definedName>
    <definedName name="DATA12">'[7]Unit 6'!$I$274:$P$293,'[7]Unit 6'!$I$298:$P$477,'[7]Unit 6'!$I$481:$P$500,'[7]Unit 6'!$I$504:$P$871,'[7]Unit 6'!$I$875:$P$888</definedName>
    <definedName name="DATA13">'[7]Common Plant'!$I$18:$P$37,'[7]Common Plant'!$I$41:$P$60,'[7]Common Plant'!$I$64:$P$83,'[7]Common Plant'!$I$87:$P$106,'[7]Common Plant'!$I$110:$P$135,'[7]Common Plant'!$I$139:$P$158,'[7]Common Plant'!$I$162:$P$181,'[7]Common Plant'!$I$185:$P$210</definedName>
    <definedName name="DATA14">'[7]Common Plant'!$I$214:$P$237,'[7]Common Plant'!$I$241:$P$270,'[7]Common Plant'!$I$274:$P$293,'[7]Common Plant'!$I$298:$P$477,'[7]Common Plant'!$I$481:$P$500,'[7]Common Plant'!$I$504:$P$871,'[7]Common Plant'!$I$875:$P$888</definedName>
    <definedName name="DATA2">'[7]Unit 1'!$I$185:$P$210,'[7]Unit 1'!$I$214:$P$237,'[7]Unit 1'!$I$241:$P$270,'[7]Unit 1'!$I$274:$P$293,'[7]Unit 1'!$I$298:$P$477,'[7]Unit 1'!$I$481:$P$500,'[7]Unit 1'!$I$504:$P$871,'[7]Unit 1'!$I$875:$P$888</definedName>
    <definedName name="DATA3">'[7]Unit 2'!$I$18:$P$37,'[7]Unit 2'!$I$41:$P$60,'[7]Unit 2'!$I$64:$P$83,'[7]Unit 2'!$I$87:$P$106,'[7]Unit 2'!$I$110:$P$135,'[7]Unit 2'!$I$139:$P$158,'[7]Unit 2'!$I$162:$P$181,'[7]Unit 2'!$I$185:$P$210,'[7]Unit 2'!$I$214:$P$237,'[7]Unit 2'!$I$241:$P$270</definedName>
    <definedName name="DATA4">'[7]Unit 2'!$I$274:$P$293,'[7]Unit 2'!$I$298:$P$477,'[7]Unit 2'!$I$481:$P$500,'[7]Unit 2'!$I$504:$P$871,'[7]Unit 2'!$I$875:$P$888</definedName>
    <definedName name="DATA5">'[7]Unit 3'!$I$18:$P$37,'[7]Unit 3'!$I$41:$P$60,'[7]Unit 3'!$I$64:$P$83,'[7]Unit 3'!$I$87:$P$106,'[7]Unit 3'!$I$110:$P$135,'[7]Unit 3'!$I$139:$P$158,'[7]Unit 3'!$I$162:$P$181,'[7]Unit 3'!$I$185:$P$210,'[7]Unit 3'!$I$214:$P$237,'[7]Unit 3'!$I$241:$P$270</definedName>
    <definedName name="DATA6">'[7]Unit 3'!$I$274:$P$293,'[7]Unit 3'!$I$298:$P$477,'[7]Unit 3'!$I$481:$P$500,'[7]Unit 3'!$I$504:$P$871,'[7]Unit 3'!$I$875:$P$888</definedName>
    <definedName name="DATA7">'[7]Unit 4'!$I$18:$P$37,'[7]Unit 4'!$I$41:$P$60,'[7]Unit 4'!$I$64:$P$83,'[7]Unit 4'!$I$87:$P$106,'[7]Unit 4'!$I$110:$P$135,'[7]Unit 4'!$I$139:$P$158,'[7]Unit 4'!$I$162:$P$181,'[7]Unit 4'!$I$185:$P$210,'[7]Unit 4'!$I$214:$P$237,'[7]Unit 4'!$I$241:$P$270</definedName>
    <definedName name="DATA8">'[7]Unit 4'!$I$274:$P$293,'[7]Unit 4'!$I$298:$P$477,'[7]Unit 4'!$I$481:$P$500,'[7]Unit 4'!$I$504:$P$871,'[7]Unit 4'!$I$875:$P$888</definedName>
    <definedName name="DATA9">'[7]Unit 5'!$I$18:$P$37,'[7]Unit 5'!$I$41:$P$60,'[7]Unit 5'!$I$64:$P$83,'[7]Unit 5'!$I$87:$P$106,'[7]Unit 5'!$I$110:$P$135,'[7]Unit 5'!$I$139:$P$158,'[7]Unit 5'!$I$162:$P$181,'[7]Unit 5'!$I$185:$P$210,'[7]Unit 5'!$I$214:$P$237,'[7]Unit 5'!$I$241:$P$270</definedName>
    <definedName name="Dls">[2]Ein!$C$1143:$C$1162</definedName>
    <definedName name="DUC">#REF!</definedName>
    <definedName name="EEE">[2]E!#REF!</definedName>
    <definedName name="ELC">[8]Qm!#REF!</definedName>
    <definedName name="ELE">[8]Qm!#REF!</definedName>
    <definedName name="ELM">[8]Qm!#REF!</definedName>
    <definedName name="ELS">[8]Qm!#REF!</definedName>
    <definedName name="END_of_PRICE_FIX_SUMMARY">#REF!</definedName>
    <definedName name="Ennd">#REF!</definedName>
    <definedName name="ER">#REF!</definedName>
    <definedName name="EUR">'[9]Cover SHT'!$B$2</definedName>
    <definedName name="Export_Tender">#REF!</definedName>
    <definedName name="EXXX">'[2]10'!$F$129:$F$168</definedName>
    <definedName name="f">#REF!</definedName>
    <definedName name="fakt">[10]Activities!#REF!</definedName>
    <definedName name="Fees">SUM(#REF!)</definedName>
    <definedName name="FINREP2">#REF!</definedName>
    <definedName name="FINREP3">#REF!</definedName>
    <definedName name="FINREP5">#REF!</definedName>
    <definedName name="GBP">'[9]Cover SHT'!$B$1</definedName>
    <definedName name="GENERAL">#REF!</definedName>
    <definedName name="GENERAL_SETTINGS_AND_CONVEYOR__INFORMATION">#REF!</definedName>
    <definedName name="GenSetConInfo">#REF!</definedName>
    <definedName name="GGGG">#REF!</definedName>
    <definedName name="HBL">[5]Re!$D$250:$D$291</definedName>
    <definedName name="HSC">[5]Re!$D$94:$D$145</definedName>
    <definedName name="Impact_Codes">#REF!</definedName>
    <definedName name="Indices">#REF!</definedName>
    <definedName name="LSC">[5]Re!$D$237:$D$248</definedName>
    <definedName name="MAS">#REF!</definedName>
    <definedName name="Materialcheck">#REF!</definedName>
    <definedName name="MMM">#REF!</definedName>
    <definedName name="Module1.CF_Data">[0]!Module1.CF_Data</definedName>
    <definedName name="Module1.Collect_Data">[0]!Module1.Collect_Data</definedName>
    <definedName name="MotorLocalCost">#REF!</definedName>
    <definedName name="MXXX">'[2]10'!$F$13:$F$64</definedName>
    <definedName name="Operating_Instructions">#REF!</definedName>
    <definedName name="OpInst">#REF!</definedName>
    <definedName name="oppps">#REF!</definedName>
    <definedName name="PAGE1">#N/A</definedName>
    <definedName name="PR">#REF!</definedName>
    <definedName name="_xlnm.Print_Area" localSheetId="3">'Cabling 132kV Yard'!$A$1:$H$133</definedName>
    <definedName name="_xlnm.Print_Area" localSheetId="0">'Cover page'!$A$1:$D$39</definedName>
    <definedName name="_xlnm.Print_Area" localSheetId="1">'Ps&amp;G'!$A$1:$H$69</definedName>
    <definedName name="_xlnm.Print_Area" localSheetId="4">'Stringing 132kV Yard'!$A$1:$H$366</definedName>
    <definedName name="_xlnm.Print_Area" localSheetId="2">'Stringing Modification'!$A$1:$H$255</definedName>
    <definedName name="_xlnm.Print_Area" localSheetId="5">SUMMARY!$A$1:$E$21</definedName>
    <definedName name="_xlnm.Print_Area">#REF!</definedName>
    <definedName name="Print_Area_MI">#REF!</definedName>
    <definedName name="prot4">[0]!prot4</definedName>
    <definedName name="prot5">[0]!prot5</definedName>
    <definedName name="provisional_sums">#REF!</definedName>
    <definedName name="RBL">[5]Re!$D$147:$D$182</definedName>
    <definedName name="RED">[5]Re!$D$184:$D$235</definedName>
    <definedName name="Ref">#REF!</definedName>
    <definedName name="Ress">#REF!</definedName>
    <definedName name="Rwvu.all." hidden="1">#REF!,#REF!</definedName>
    <definedName name="Rwvu.prices." hidden="1">#REF!,#REF!</definedName>
    <definedName name="Rwvu.summary." hidden="1">#REF!</definedName>
    <definedName name="SCOPE_OF_SUPPLY___RESPONSIBILITIES">#REF!</definedName>
    <definedName name="ScSupRes">#REF!</definedName>
    <definedName name="Seeeet">#REF!</definedName>
    <definedName name="SHE">[2]M!#REF!</definedName>
    <definedName name="_xlnm.Sheet_Title">'[6]AT COMPLETION'!#REF!</definedName>
    <definedName name="Siemens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_Data">#REF!</definedName>
    <definedName name="Source3">'[6]AT COMPLETION'!#REF!</definedName>
    <definedName name="Source4">'[6]AT COMPLETION'!#REF!</definedName>
    <definedName name="SR">#REF!</definedName>
    <definedName name="SSS">[2]S!#REF!</definedName>
    <definedName name="SUB" hidden="1">#REF!</definedName>
    <definedName name="SumFixEnd">#REF!</definedName>
    <definedName name="Swvu.all." hidden="1">#REF!</definedName>
    <definedName name="Swvu.prices." hidden="1">#REF!</definedName>
    <definedName name="Swvu.summary." hidden="1">#REF!</definedName>
    <definedName name="SXXX">'[2]10'!$F$71:$F$122</definedName>
    <definedName name="THAT">[1]DCF!$CB$3:$CC$88</definedName>
    <definedName name="THIS">[1]DCF!$CB$3:$CB$90</definedName>
    <definedName name="TOP">#REF!</definedName>
    <definedName name="TRANSFER">#REF!</definedName>
    <definedName name="tyt">#REF!</definedName>
    <definedName name="UNIT_1">#REF!</definedName>
    <definedName name="UNIT_2">#REF!</definedName>
    <definedName name="UNIT_3">#REF!</definedName>
    <definedName name="UNIT_4">#REF!</definedName>
    <definedName name="UNIT_7">#REF!</definedName>
    <definedName name="UNIT_8">#REF!</definedName>
    <definedName name="unprot4">[0]!unprot4</definedName>
    <definedName name="update2">[0]!update2</definedName>
    <definedName name="USD_Rate">#REF!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XWORKS">#REF!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AR">'[11] Unit 1 Summary'!#REF!</definedName>
    <definedName name="エスカレ">'[11] Unit 1 Summary'!#REF!</definedName>
    <definedName name="エンジ">'[11] Unit 1 Summary'!#REF!</definedName>
    <definedName name="コンテ">'[11] Unit 1 Summary'!#REF!</definedName>
    <definedName name="一般費">'[11] Unit 1 Summary'!#REF!</definedName>
    <definedName name="据付計">'[11] Unit 1 Summary'!#REF!</definedName>
    <definedName name="機器計">'[11] Unit 1 Summary'!#REF!</definedName>
    <definedName name="輸送費">'[11] Unit 1 Summary'!#REF!</definedName>
    <definedName name="鉄骨">'[11] Unit 1 Summary'!#REF!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2" i="5" l="1"/>
  <c r="G363" i="5" s="1"/>
  <c r="G254" i="3"/>
  <c r="G133" i="4"/>
  <c r="G131" i="4"/>
  <c r="G121" i="4"/>
  <c r="G112" i="4"/>
  <c r="G94" i="4"/>
  <c r="G70" i="4"/>
  <c r="G55" i="4"/>
  <c r="G19" i="3"/>
  <c r="G20" i="3"/>
  <c r="G252" i="3"/>
  <c r="G251" i="3"/>
  <c r="G250" i="3"/>
  <c r="G246" i="3"/>
  <c r="G245" i="3"/>
  <c r="G244" i="3"/>
  <c r="G243" i="3"/>
  <c r="G242" i="3"/>
  <c r="G241" i="3"/>
  <c r="G240" i="3"/>
  <c r="G239" i="3"/>
  <c r="G238" i="3"/>
  <c r="G234" i="3"/>
  <c r="G233" i="3"/>
  <c r="G232" i="3"/>
  <c r="G231" i="3"/>
  <c r="G230" i="3"/>
  <c r="G229" i="3"/>
  <c r="G228" i="3"/>
  <c r="G223" i="3"/>
  <c r="G222" i="3"/>
  <c r="G221" i="3"/>
  <c r="G220" i="3"/>
  <c r="G219" i="3"/>
  <c r="G218" i="3"/>
  <c r="G217" i="3"/>
  <c r="G213" i="3"/>
  <c r="G212" i="3"/>
  <c r="G211" i="3"/>
  <c r="G207" i="3"/>
  <c r="G206" i="3"/>
  <c r="G205" i="3"/>
  <c r="G204" i="3"/>
  <c r="G203" i="3"/>
  <c r="G202" i="3"/>
  <c r="G201" i="3"/>
  <c r="G200" i="3"/>
  <c r="G199" i="3"/>
  <c r="G198" i="3"/>
  <c r="G197" i="3"/>
  <c r="G193" i="3"/>
  <c r="G192" i="3"/>
  <c r="G191" i="3"/>
  <c r="G190" i="3"/>
  <c r="G189" i="3"/>
  <c r="G188" i="3"/>
  <c r="G187" i="3"/>
  <c r="G186" i="3"/>
  <c r="G185" i="3"/>
  <c r="G184" i="3"/>
  <c r="G183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2" i="3"/>
  <c r="G21" i="3"/>
  <c r="G18" i="3"/>
  <c r="G17" i="3"/>
  <c r="G16" i="3"/>
  <c r="G15" i="3"/>
  <c r="G14" i="3"/>
  <c r="G13" i="3"/>
  <c r="G12" i="3"/>
  <c r="G11" i="3"/>
  <c r="G10" i="3"/>
  <c r="G9" i="3"/>
  <c r="G8" i="3"/>
  <c r="G7" i="3"/>
  <c r="G67" i="2"/>
  <c r="G66" i="2"/>
  <c r="G65" i="2"/>
  <c r="G357" i="5"/>
  <c r="G356" i="5"/>
  <c r="G355" i="5"/>
  <c r="E354" i="5"/>
  <c r="G354" i="5" s="1"/>
  <c r="G353" i="5"/>
  <c r="G348" i="5"/>
  <c r="E347" i="5"/>
  <c r="G347" i="5" s="1"/>
  <c r="G346" i="5"/>
  <c r="G358" i="5" s="1"/>
  <c r="G342" i="5"/>
  <c r="G341" i="5"/>
  <c r="G340" i="5"/>
  <c r="E339" i="5"/>
  <c r="G339" i="5" s="1"/>
  <c r="G338" i="5"/>
  <c r="G333" i="5"/>
  <c r="G332" i="5"/>
  <c r="G331" i="5"/>
  <c r="E330" i="5"/>
  <c r="G330" i="5" s="1"/>
  <c r="G329" i="5"/>
  <c r="E328" i="5"/>
  <c r="G328" i="5" s="1"/>
  <c r="G327" i="5"/>
  <c r="G323" i="5"/>
  <c r="G322" i="5"/>
  <c r="G321" i="5"/>
  <c r="E320" i="5"/>
  <c r="G320" i="5" s="1"/>
  <c r="G319" i="5"/>
  <c r="G314" i="5"/>
  <c r="G313" i="5"/>
  <c r="E312" i="5"/>
  <c r="G312" i="5" s="1"/>
  <c r="E311" i="5"/>
  <c r="G311" i="5" s="1"/>
  <c r="E310" i="5"/>
  <c r="G310" i="5" s="1"/>
  <c r="E309" i="5"/>
  <c r="G309" i="5" s="1"/>
  <c r="G308" i="5"/>
  <c r="G303" i="5"/>
  <c r="G302" i="5"/>
  <c r="G301" i="5"/>
  <c r="E300" i="5"/>
  <c r="G300" i="5" s="1"/>
  <c r="G299" i="5"/>
  <c r="G294" i="5"/>
  <c r="G293" i="5"/>
  <c r="G292" i="5"/>
  <c r="E291" i="5"/>
  <c r="G291" i="5" s="1"/>
  <c r="E290" i="5"/>
  <c r="G290" i="5" s="1"/>
  <c r="E289" i="5"/>
  <c r="G289" i="5" s="1"/>
  <c r="E288" i="5"/>
  <c r="G288" i="5" s="1"/>
  <c r="G287" i="5"/>
  <c r="G282" i="5"/>
  <c r="G281" i="5"/>
  <c r="G280" i="5"/>
  <c r="G279" i="5"/>
  <c r="G278" i="5"/>
  <c r="G273" i="5"/>
  <c r="E272" i="5"/>
  <c r="G272" i="5" s="1"/>
  <c r="E271" i="5"/>
  <c r="G271" i="5" s="1"/>
  <c r="G270" i="5"/>
  <c r="G265" i="5"/>
  <c r="G264" i="5"/>
  <c r="G263" i="5"/>
  <c r="G262" i="5"/>
  <c r="G261" i="5"/>
  <c r="G256" i="5"/>
  <c r="G255" i="5"/>
  <c r="G254" i="5"/>
  <c r="G253" i="5"/>
  <c r="G252" i="5"/>
  <c r="G251" i="5"/>
  <c r="G250" i="5"/>
  <c r="E249" i="5"/>
  <c r="G249" i="5" s="1"/>
  <c r="G248" i="5"/>
  <c r="G243" i="5"/>
  <c r="G242" i="5"/>
  <c r="G241" i="5"/>
  <c r="G240" i="5"/>
  <c r="G239" i="5"/>
  <c r="G234" i="5"/>
  <c r="G233" i="5"/>
  <c r="G232" i="5"/>
  <c r="G231" i="5"/>
  <c r="G230" i="5"/>
  <c r="G229" i="5"/>
  <c r="G228" i="5"/>
  <c r="E227" i="5"/>
  <c r="G227" i="5" s="1"/>
  <c r="G226" i="5"/>
  <c r="G221" i="5"/>
  <c r="G220" i="5"/>
  <c r="G219" i="5"/>
  <c r="G218" i="5"/>
  <c r="G217" i="5"/>
  <c r="G212" i="5"/>
  <c r="G211" i="5"/>
  <c r="G210" i="5"/>
  <c r="G209" i="5"/>
  <c r="G208" i="5"/>
  <c r="G207" i="5"/>
  <c r="G206" i="5"/>
  <c r="G205" i="5"/>
  <c r="G204" i="5"/>
  <c r="E203" i="5"/>
  <c r="G203" i="5" s="1"/>
  <c r="G202" i="5"/>
  <c r="G201" i="5"/>
  <c r="E200" i="5"/>
  <c r="G200" i="5" s="1"/>
  <c r="E199" i="5"/>
  <c r="G199" i="5" s="1"/>
  <c r="G198" i="5"/>
  <c r="G197" i="5"/>
  <c r="G196" i="5"/>
  <c r="G191" i="5"/>
  <c r="G190" i="5"/>
  <c r="G189" i="5"/>
  <c r="G188" i="5"/>
  <c r="G187" i="5"/>
  <c r="G186" i="5"/>
  <c r="G181" i="5"/>
  <c r="G180" i="5"/>
  <c r="G179" i="5"/>
  <c r="G178" i="5"/>
  <c r="G177" i="5"/>
  <c r="G176" i="5"/>
  <c r="G175" i="5"/>
  <c r="E174" i="5"/>
  <c r="G174" i="5" s="1"/>
  <c r="G173" i="5"/>
  <c r="E172" i="5"/>
  <c r="G172" i="5" s="1"/>
  <c r="E171" i="5"/>
  <c r="G171" i="5" s="1"/>
  <c r="G170" i="5"/>
  <c r="G169" i="5"/>
  <c r="G168" i="5"/>
  <c r="G163" i="5"/>
  <c r="G162" i="5"/>
  <c r="G161" i="5"/>
  <c r="G160" i="5"/>
  <c r="G159" i="5"/>
  <c r="G154" i="5"/>
  <c r="G153" i="5"/>
  <c r="G152" i="5"/>
  <c r="G151" i="5"/>
  <c r="G150" i="5"/>
  <c r="G149" i="5"/>
  <c r="G148" i="5"/>
  <c r="E147" i="5"/>
  <c r="G147" i="5" s="1"/>
  <c r="G146" i="5"/>
  <c r="E145" i="5"/>
  <c r="G145" i="5" s="1"/>
  <c r="E144" i="5"/>
  <c r="G144" i="5" s="1"/>
  <c r="G143" i="5"/>
  <c r="G142" i="5"/>
  <c r="G141" i="5"/>
  <c r="G136" i="5"/>
  <c r="G135" i="5"/>
  <c r="G134" i="5"/>
  <c r="E133" i="5"/>
  <c r="G133" i="5" s="1"/>
  <c r="G132" i="5"/>
  <c r="G127" i="5"/>
  <c r="G126" i="5"/>
  <c r="G125" i="5"/>
  <c r="G124" i="5"/>
  <c r="G123" i="5"/>
  <c r="G122" i="5"/>
  <c r="E121" i="5"/>
  <c r="G121" i="5" s="1"/>
  <c r="G120" i="5"/>
  <c r="G119" i="5"/>
  <c r="G115" i="5"/>
  <c r="G114" i="5"/>
  <c r="G113" i="5"/>
  <c r="E112" i="5"/>
  <c r="G112" i="5" s="1"/>
  <c r="G111" i="5"/>
  <c r="G106" i="5"/>
  <c r="G105" i="5"/>
  <c r="G104" i="5"/>
  <c r="G103" i="5"/>
  <c r="G102" i="5"/>
  <c r="E101" i="5"/>
  <c r="G101" i="5" s="1"/>
  <c r="E100" i="5"/>
  <c r="G100" i="5" s="1"/>
  <c r="G99" i="5"/>
  <c r="G98" i="5"/>
  <c r="G93" i="5"/>
  <c r="G92" i="5"/>
  <c r="G91" i="5"/>
  <c r="E90" i="5"/>
  <c r="G90" i="5" s="1"/>
  <c r="G89" i="5"/>
  <c r="G84" i="5"/>
  <c r="G83" i="5"/>
  <c r="G82" i="5"/>
  <c r="G81" i="5"/>
  <c r="G80" i="5"/>
  <c r="G79" i="5"/>
  <c r="E78" i="5"/>
  <c r="G78" i="5" s="1"/>
  <c r="G77" i="5"/>
  <c r="G76" i="5"/>
  <c r="G71" i="5"/>
  <c r="G70" i="5"/>
  <c r="G69" i="5"/>
  <c r="E68" i="5"/>
  <c r="G68" i="5" s="1"/>
  <c r="G67" i="5"/>
  <c r="G62" i="5"/>
  <c r="G61" i="5"/>
  <c r="G60" i="5"/>
  <c r="G59" i="5"/>
  <c r="G58" i="5"/>
  <c r="E57" i="5"/>
  <c r="G57" i="5" s="1"/>
  <c r="E56" i="5"/>
  <c r="G56" i="5" s="1"/>
  <c r="G55" i="5"/>
  <c r="G54" i="5"/>
  <c r="G49" i="5"/>
  <c r="G48" i="5"/>
  <c r="E47" i="5"/>
  <c r="G47" i="5" s="1"/>
  <c r="G46" i="5"/>
  <c r="G45" i="5"/>
  <c r="G44" i="5"/>
  <c r="G39" i="5"/>
  <c r="G38" i="5"/>
  <c r="G37" i="5"/>
  <c r="E36" i="5"/>
  <c r="G36" i="5" s="1"/>
  <c r="G35" i="5"/>
  <c r="G34" i="5"/>
  <c r="E33" i="5"/>
  <c r="G33" i="5" s="1"/>
  <c r="E32" i="5"/>
  <c r="G32" i="5" s="1"/>
  <c r="G31" i="5"/>
  <c r="G30" i="5"/>
  <c r="G25" i="5"/>
  <c r="G24" i="5"/>
  <c r="G23" i="5"/>
  <c r="G22" i="5"/>
  <c r="G21" i="5"/>
  <c r="G15" i="5"/>
  <c r="G14" i="5"/>
  <c r="G13" i="5"/>
  <c r="G12" i="5"/>
  <c r="G11" i="5"/>
  <c r="E10" i="5"/>
  <c r="G10" i="5" s="1"/>
  <c r="E9" i="5"/>
  <c r="G9" i="5" s="1"/>
  <c r="G8" i="5"/>
  <c r="G7" i="5"/>
  <c r="G129" i="4"/>
  <c r="G128" i="4"/>
  <c r="G127" i="4"/>
  <c r="G126" i="4"/>
  <c r="G125" i="4"/>
  <c r="G124" i="4"/>
  <c r="G120" i="4"/>
  <c r="G119" i="4"/>
  <c r="G118" i="4"/>
  <c r="G117" i="4"/>
  <c r="G116" i="4"/>
  <c r="G115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69" i="4"/>
  <c r="G68" i="4"/>
  <c r="G67" i="4"/>
  <c r="G66" i="4"/>
  <c r="G65" i="4"/>
  <c r="G64" i="4"/>
  <c r="G63" i="4"/>
  <c r="G62" i="4"/>
  <c r="G61" i="4"/>
  <c r="G60" i="4"/>
  <c r="G59" i="4"/>
  <c r="G58" i="4"/>
  <c r="G54" i="4"/>
  <c r="G53" i="4"/>
  <c r="G52" i="4"/>
  <c r="G48" i="4"/>
  <c r="E47" i="4"/>
  <c r="G47" i="4" s="1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28" i="4"/>
  <c r="G27" i="4"/>
  <c r="G26" i="4"/>
  <c r="G25" i="4"/>
  <c r="E24" i="4"/>
  <c r="G24" i="4" s="1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64" i="2"/>
  <c r="G61" i="2"/>
  <c r="G58" i="2"/>
  <c r="G56" i="2"/>
  <c r="G53" i="2"/>
  <c r="G51" i="2"/>
  <c r="G49" i="2"/>
  <c r="G47" i="2"/>
  <c r="G45" i="2"/>
  <c r="G43" i="2"/>
  <c r="G41" i="2"/>
  <c r="G40" i="2"/>
  <c r="G39" i="2"/>
  <c r="G38" i="2"/>
  <c r="G37" i="2"/>
  <c r="G35" i="2"/>
  <c r="G34" i="2"/>
  <c r="G33" i="2"/>
  <c r="G32" i="2"/>
  <c r="G31" i="2"/>
  <c r="G30" i="2"/>
  <c r="G29" i="2"/>
  <c r="G28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8" i="2"/>
  <c r="G7" i="2"/>
  <c r="G6" i="2"/>
  <c r="G26" i="5" l="1"/>
  <c r="G94" i="5"/>
  <c r="G343" i="5"/>
  <c r="G50" i="5"/>
  <c r="G72" i="5"/>
  <c r="G116" i="5"/>
  <c r="G137" i="5"/>
  <c r="G266" i="5"/>
  <c r="G324" i="5"/>
  <c r="G244" i="5"/>
  <c r="D10" i="6"/>
  <c r="G68" i="2"/>
  <c r="G26" i="2"/>
  <c r="G164" i="5"/>
  <c r="G192" i="5"/>
  <c r="G304" i="5"/>
  <c r="G222" i="5"/>
  <c r="G283" i="5"/>
  <c r="D12" i="6" l="1"/>
  <c r="G69" i="2"/>
  <c r="D8" i="6" s="1"/>
  <c r="G366" i="5" l="1"/>
  <c r="D14" i="6" s="1"/>
  <c r="D17" i="6" s="1"/>
  <c r="C18" i="1" s="1"/>
</calcChain>
</file>

<file path=xl/sharedStrings.xml><?xml version="1.0" encoding="utf-8"?>
<sst xmlns="http://schemas.openxmlformats.org/spreadsheetml/2006/main" count="1325" uniqueCount="283">
  <si>
    <t>GEORGEDALE 132kV YARD REFURBISHMENT-STRINGING AND CABLING</t>
  </si>
  <si>
    <t>BILL OF QUANTITIES</t>
  </si>
  <si>
    <t>REQUEST FOR TENDER</t>
  </si>
  <si>
    <t>ENQUIRY No.</t>
  </si>
  <si>
    <t xml:space="preserve">TENDERER’S NAME:  </t>
  </si>
  <si>
    <t>THE PRICE:  IN ZAR</t>
  </si>
  <si>
    <t>(excluding VAT)</t>
  </si>
  <si>
    <t>RAND VALUE IN WORDS</t>
  </si>
  <si>
    <t>DATE :</t>
  </si>
  <si>
    <t>FULL NAMES OF SIGNATORY:</t>
  </si>
  <si>
    <t>DESIGNATION OF SIGNATORY:</t>
  </si>
  <si>
    <t>SIGNATURE :</t>
  </si>
  <si>
    <t>ESKOM</t>
  </si>
  <si>
    <t>GEORGEDALE  132kV  YARD REFURBISHMENT</t>
  </si>
  <si>
    <t>Item No</t>
  </si>
  <si>
    <t>Bill Description</t>
  </si>
  <si>
    <t>Units</t>
  </si>
  <si>
    <t>Qty</t>
  </si>
  <si>
    <t>Rate</t>
  </si>
  <si>
    <t xml:space="preserve">Amount </t>
  </si>
  <si>
    <t>PRELIMINARIES AND GENERAL</t>
  </si>
  <si>
    <t>Fixed Charged</t>
  </si>
  <si>
    <t>Contarctual Requirements</t>
  </si>
  <si>
    <t>Sum</t>
  </si>
  <si>
    <t xml:space="preserve">Establishment of entire Site </t>
  </si>
  <si>
    <t>Removal of entire Site Establishment, upon completion of the project</t>
  </si>
  <si>
    <t>TIME RELATED</t>
  </si>
  <si>
    <t>Facilities for the Contractor</t>
  </si>
  <si>
    <t>a)Offices and Storage Sheds</t>
  </si>
  <si>
    <t>month</t>
  </si>
  <si>
    <t>Living Accomodation Supervisor</t>
  </si>
  <si>
    <t>Ablution and latrine facilities</t>
  </si>
  <si>
    <t>Tools and equipment</t>
  </si>
  <si>
    <t>Water supplies, electric power and communications</t>
  </si>
  <si>
    <t>Security and Access Control</t>
  </si>
  <si>
    <t>Plant</t>
  </si>
  <si>
    <t>Operation and maintenance of facilities on site</t>
  </si>
  <si>
    <t>Supervision for duration of construction</t>
  </si>
  <si>
    <t>Company and Head Office overhead costs for duration of the contract</t>
  </si>
  <si>
    <t>Staff accommodation Workers</t>
  </si>
  <si>
    <t>km</t>
  </si>
  <si>
    <t>Transport of equipment/material from stores/site to site</t>
  </si>
  <si>
    <t>HEALTH, SAFETY &amp; ENVIRONMENT</t>
  </si>
  <si>
    <t xml:space="preserve">Steel toe capped safety boots </t>
  </si>
  <si>
    <t>Appropriate protective clothing</t>
  </si>
  <si>
    <t>Gloves</t>
  </si>
  <si>
    <t>Colour coded hardhats [Blue for labourer, Red for First Aider,  Green for SHE Reps and White for Supervisors and Managers]</t>
  </si>
  <si>
    <t>Ear protection (earplugs etc)</t>
  </si>
  <si>
    <t>Eye protection appropriate to task performed</t>
  </si>
  <si>
    <t>Induction tags/cards</t>
  </si>
  <si>
    <t>Luminous high visibility safety vests</t>
  </si>
  <si>
    <t>Supply and provision of Equipment for working at Heights &amp; ensure use thereof for full compliance</t>
  </si>
  <si>
    <t>Double lanyard harness</t>
  </si>
  <si>
    <t>Evaluation of physical and psychological fitness of personnel working at heights</t>
  </si>
  <si>
    <t>Fall protection plan</t>
  </si>
  <si>
    <t xml:space="preserve">Scaffolding access ladders </t>
  </si>
  <si>
    <t>Portable Ladders</t>
  </si>
  <si>
    <t>Barricading</t>
  </si>
  <si>
    <t>Supply &amp; install solid barricade, including removal upon completion to ensure full compliance to legislation</t>
  </si>
  <si>
    <t>Related Training</t>
  </si>
  <si>
    <t>Induction Training</t>
  </si>
  <si>
    <t>Investigations of Fatalities/Injuries/Diseases/Near Misses</t>
  </si>
  <si>
    <t>Medical treatments</t>
  </si>
  <si>
    <t>Occupational Hygiene</t>
  </si>
  <si>
    <t>Costs associated with Occupational Hygiene</t>
  </si>
  <si>
    <t>Environmental Management Systems</t>
  </si>
  <si>
    <t>Costs associated with Environment</t>
  </si>
  <si>
    <t>Quality</t>
  </si>
  <si>
    <t>Costs associated with Quality</t>
  </si>
  <si>
    <t>Scheduled time-related items:</t>
  </si>
  <si>
    <t>Transport</t>
  </si>
  <si>
    <t>Transportation of employees in compliance with the Transportation of employees procedure</t>
  </si>
  <si>
    <t>Full Compliance with latest revision of OHS act.</t>
  </si>
  <si>
    <t>Full compliance with latest revision of Construction regulations &amp; any other regulations to the work to be performed. hazardous chemical substance regulations etc.</t>
  </si>
  <si>
    <t xml:space="preserve"> To ensure that all the other regulations are complied with for example facility regulation, </t>
  </si>
  <si>
    <t>hazardous chemical substance regulations etc.</t>
  </si>
  <si>
    <t>Provision of all signage in terms of latest revision legislation</t>
  </si>
  <si>
    <t>Human Resources</t>
  </si>
  <si>
    <t xml:space="preserve">Apointment of SHEQ OFFICER FULL TIME. </t>
  </si>
  <si>
    <t>Costs associated with the appointment of Safety personel and actual time spent on implementation, managing, documenting, monitoring, reviewing, internal  and external audits, incident investigations and mitigating safety related impacts.</t>
  </si>
  <si>
    <t>TOTAL  P&amp;G's</t>
  </si>
  <si>
    <t>REMOVAL OF EXISTING  CONDUCTORS ,  CLAMPS AND ACCESSORIES - 132kV Feeder  Bay 1</t>
  </si>
  <si>
    <t>m</t>
  </si>
  <si>
    <t>REMOVAL OF EXISTING  CONDUCTORS ,  CLAMPS AND ACCESSORIES - 132kV Feeder  Bay 2</t>
  </si>
  <si>
    <t>REMOVAL OF EXISTING  CONDUCTORS ,  CLAMPS AND ACCESSORIES - 132kV Feeder  Bay 5</t>
  </si>
  <si>
    <t>REMOVAL OF EXISTING  CONDUCTORS ,  CLAMPS AND ACCESSORIES - 132kV Feeder  Bay 6</t>
  </si>
  <si>
    <t>REMOVAL OF EXISTING  CONDUCTORS ,  CLAMPS AND ACCESSORIES - 132kV Feeder  Bay 7</t>
  </si>
  <si>
    <t>REMOVAL OF EXISTING  CONDUCTORS ,  CLAMPS AND ACCESSORIES - 132kV Feeder  Bay 8</t>
  </si>
  <si>
    <t>REMOVAL OF EXISTING  CONDUCTORS ,  CLAMPS AND ACCESSORIES - 132kV FtRANSFORMER 2</t>
  </si>
  <si>
    <t>REMOVAL OF EXISTING  CONDUCTORS ,  CLAMPS AND ACCESSORIES - 132kV FtRANSFORMER 3</t>
  </si>
  <si>
    <t>REMOVAL OF EXISTING  CONDUCTORS ,  CLAMPS AND ACCESSORIES - 132kV FtRANSFORMER 4</t>
  </si>
  <si>
    <t>REMOVAL OF EXISTING  CONDUCTORS ,  CLAMPS AND ACCESSORIES - 132kV FtRANSFORMER 12</t>
  </si>
  <si>
    <t xml:space="preserve">1 x 400 mm² Al Conductor- Stringers &amp; Droppers </t>
  </si>
  <si>
    <t>No.</t>
  </si>
  <si>
    <t>REMOVAL OF EXISTING  CONDUCTORS ,  CLAMPS AND ACCESSORIES - 132kV FtRANSFORMER 13</t>
  </si>
  <si>
    <t>REMOVAL OF EXISTING  CONDUCTORS ,  CLAMPS AND ACCESSORIES - 132kV BUSBAR 2, BUS SECTION 1</t>
  </si>
  <si>
    <t>REMOVAL OF EXISTING  CONDUCTORS ,  CLAMPS AND ACCESSORIES - 132kV BUS COUPLER A</t>
  </si>
  <si>
    <t>REMOVAL OF EXISTING  CONDUCTORS ,  CLAMPS AND ACCESSORIES - 132kV BUS COUPLER B</t>
  </si>
  <si>
    <t>REMOVAL OF EXISTING  CONDUCTORS ,  CLAMPS AND ACCESSORIES - 132kV CAPACITOR BANK 1</t>
  </si>
  <si>
    <t>REMOVAL OF EXISTING  CONDUCTORS ,  CLAMPS AND ACCESSORIES - 132kV BUSBAR 1,BUSBAR 2A &amp;  BUSBAR 2B VT</t>
  </si>
  <si>
    <t>Cabling - 132kV Transformer 2, 3 &amp; 4</t>
  </si>
  <si>
    <t>BVX 12 DCV (Installing and Testing New Cable)</t>
  </si>
  <si>
    <t>BVX 12 DCV (Gland Supply)</t>
  </si>
  <si>
    <t>BVX 12 DCV (Terminations)</t>
  </si>
  <si>
    <t>BVX 19 DCV (Installing and Testing New Cable)</t>
  </si>
  <si>
    <t>BVX 19 DCV (Gland Supply)</t>
  </si>
  <si>
    <t>BVX 19 DCV (Terminations)</t>
  </si>
  <si>
    <t>BVX 4 DCV (Installing and Testing New Cable)</t>
  </si>
  <si>
    <t>BVX 4DCV (Gland Supply)</t>
  </si>
  <si>
    <t>BVX 4DCV (Terminations)</t>
  </si>
  <si>
    <t>BVX 7 DCV (Installing and Testing New Cable)</t>
  </si>
  <si>
    <t>BVX 7 DCV (Gland Supply)</t>
  </si>
  <si>
    <t>BVX 7DCV (Terminations)</t>
  </si>
  <si>
    <t>BVX 4 ECV (Installing and Testing New Cable)</t>
  </si>
  <si>
    <t>BVX 4 ECV (Gland Supply)</t>
  </si>
  <si>
    <t>BVX 4 ECV (Terminations)</t>
  </si>
  <si>
    <t xml:space="preserve">TRENCHING- 132kV Transformer 2, 3 &amp; 4 </t>
  </si>
  <si>
    <t>Excavate insitu material and use for backfill or embankment or dispose,in accordance with 1200 DM compacted to 90% Mod AASHTO,as ordered.</t>
  </si>
  <si>
    <r>
      <t>m</t>
    </r>
    <r>
      <rPr>
        <sz val="9"/>
        <color theme="1"/>
        <rFont val="Calibri"/>
        <family val="2"/>
      </rPr>
      <t>³</t>
    </r>
  </si>
  <si>
    <t>Remove 100mm yardstone, stockpile and maintain.</t>
  </si>
  <si>
    <r>
      <t>m</t>
    </r>
    <r>
      <rPr>
        <sz val="9"/>
        <color theme="1"/>
        <rFont val="Calibri"/>
        <family val="2"/>
      </rPr>
      <t>²</t>
    </r>
  </si>
  <si>
    <t>Reinstate 100mm yard stones from stockpile.</t>
  </si>
  <si>
    <t xml:space="preserve">Remove and replace trench covers </t>
  </si>
  <si>
    <t>Supply and install trench covers using drawing 4713</t>
  </si>
  <si>
    <t>CONTROL ROOM PANELS- 132kV Transformer 2, 3 &amp; 4</t>
  </si>
  <si>
    <t>Junction Boxes  (Foundation mounted) Dismantle</t>
  </si>
  <si>
    <t>Junction Boxes (Structure  mounted) Dismantle</t>
  </si>
  <si>
    <t>Junction Boxes (Foundation mounted) Erect (See 1.4.2)</t>
  </si>
  <si>
    <t>Junction Boxes (Structure  mounted) Erect</t>
  </si>
  <si>
    <t>VT JB 003 - (Structure Mounted)   Erect</t>
  </si>
  <si>
    <t>VT JB 0602  - (Structure Mounted)   Erect</t>
  </si>
  <si>
    <t>Plug Boxes Dismantle</t>
  </si>
  <si>
    <t>Plug Box Erect</t>
  </si>
  <si>
    <t>Dismantle  protection scheme - single panel suite 1 x 600/800mm wide</t>
  </si>
  <si>
    <t>Erect Control Room Protection  Panels - two  panel suite 2 x 600/800mm wide</t>
  </si>
  <si>
    <t>Dismantle  Control Room Fibre Cabinet - two panel suite 2 x 600/800mm wide</t>
  </si>
  <si>
    <t>Erect Control Room Fibre Cabinet - two  panel suite 2 x 600/800mm wide</t>
  </si>
  <si>
    <t>Special Junction (will be specfied if needed) as per drawing provided</t>
  </si>
  <si>
    <t xml:space="preserve">Supply checker plate ( 1200 x 600) </t>
  </si>
  <si>
    <t xml:space="preserve">Install checker plate  ( 1200 x 600) </t>
  </si>
  <si>
    <t>Supply and install T-Brackets on structure steelwork</t>
  </si>
  <si>
    <t>Supply and install additional stainless steel nuts and bolts</t>
  </si>
  <si>
    <t>LABEL INSTALLATION-132kV Transformer 2, 3 &amp; 4</t>
  </si>
  <si>
    <t>Install Yard Labels (Supplied by Eskom)</t>
  </si>
  <si>
    <t xml:space="preserve">Install JB Labels (Supplied by Eskom) </t>
  </si>
  <si>
    <t xml:space="preserve">Install Phase Disk Labels </t>
  </si>
  <si>
    <t>Cabling - 132kV Feeder 1, 2, 5, 6, 7</t>
  </si>
  <si>
    <t>Cabling - 132kV Capacitor Bank</t>
  </si>
  <si>
    <t>BVX 2 ECV (Installing and Testing New Cable)</t>
  </si>
  <si>
    <t>BVX 2 ECV (Gland Supply)</t>
  </si>
  <si>
    <t>BVX 2 ECV (Terminations)</t>
  </si>
  <si>
    <t>BVX 37 DCV  (Installing and Testing New Cable)</t>
  </si>
  <si>
    <t>BVX 37 DCV     (Gland Supply)</t>
  </si>
  <si>
    <t>BVX 37 DCV  (Terminations)</t>
  </si>
  <si>
    <t>Cabling - 132kV Bus Zone Panel 1</t>
  </si>
  <si>
    <t>BVX 2 DCV (Installing and Testing New Cable)</t>
  </si>
  <si>
    <t>BVX 2 DCV (Gland Supply)</t>
  </si>
  <si>
    <t>BVX 2 DCV (Terminations)</t>
  </si>
  <si>
    <t>TPH 10 AX (Installing and Testing New Cable)</t>
  </si>
  <si>
    <t xml:space="preserve">TPH 10 AX  (Gland Supply) </t>
  </si>
  <si>
    <t>TPH 10 AX (Terminations)</t>
  </si>
  <si>
    <t>Cabling - 132kV Bus Zone Panel 2</t>
  </si>
  <si>
    <t>Cabling - 132kV Bus Zone Panel 3</t>
  </si>
  <si>
    <t>INSTALLATION OF YARD STRINGING AND CLAMPS - 132kV Feeder  Bay 1</t>
  </si>
  <si>
    <t>1 x 800 mm² Al Conductor</t>
  </si>
  <si>
    <t xml:space="preserve">1 x 400 mm² Al Conductor </t>
  </si>
  <si>
    <t>ETC-A, ETC-B, ETC-C, ETC-D, ETC-E, ETC-F, ETC-G, ETC-H, ETC-J, ETC-K, ETC-L, ETC-M, ETC-N, ETC-P, ETC-Q, ETC-R, ETC-S, ETC-T, ETC-U, ETC-V, ETC-W, ETC-X, ETC-Y, ETC-Z, ETC-AA, ETC-AB, ETC-AC, ETC-AD, ETC-AE</t>
  </si>
  <si>
    <t>EPC-A, EPC-B, EPC-C, EPC-D, EPC-E, EPC-F, EPC-G, EPC-H, EPC-J, EPC-K, EPC-L, EPC-M, EPC-N, EPC-P</t>
  </si>
  <si>
    <t>ESC-A, ESC-B, ESC-C, ESC-D, ESC-E, ESC-F, ESC-G, ESC-H, ESC-J, ESC-K, ESC-L, ESC-M, ESC-N, ESC-P, ESC-Q, ESC-R, ESC-S, ESC-T, ESC-U, ESC-V, ESC-W, ESC-X, ESC-Y, ESC-Z, ESC-AA, ESC-AB, ESC-AC</t>
  </si>
  <si>
    <t>EXC-A, EXC-B, EXC-C, EXC-D, EXC-E, EXC-F, EXC-G, EXC-H, EXC-J, EXC-K, EXC-L, EXC-M, EXC-N, EXC-P, EXC-Q, EXC-R</t>
  </si>
  <si>
    <t>Copper Earthing Stud 20kA</t>
  </si>
  <si>
    <t>Insulator String Assembly  A41(13)</t>
  </si>
  <si>
    <t>Earth Stud Adaptor Plate Type "B"</t>
  </si>
  <si>
    <t xml:space="preserve">Line Clamp- TBC </t>
  </si>
  <si>
    <t>EARTHING- 132kV Feeder Bay 1</t>
  </si>
  <si>
    <t>Contractor to supply 10 mm Round Copper, 50 x 3 mm Flat copper,</t>
  </si>
  <si>
    <t>30 x 3mm Flat Copper and Braided Copper,</t>
  </si>
  <si>
    <t>(for all Gates, Fencing and Steelwork.)</t>
  </si>
  <si>
    <t xml:space="preserve">Supply and install 50 x 3 mm Flat copper.                                                                                         </t>
  </si>
  <si>
    <t>Supply and install 10mm Diameter copper vertical in ground.</t>
  </si>
  <si>
    <t>Crimp joints 10mm round to round (refer Sheets C4 to C8).</t>
  </si>
  <si>
    <t>Terminate round copper tail to equipment and fence steel posts (refer Sheets C6 and C7).</t>
  </si>
  <si>
    <t>Excavate, search for and Locate copper, including excavation in all material, risk of collapse, backfill, compact</t>
  </si>
  <si>
    <t>INSTALLATION OF YARD STRINGING AND CLAMPS - 132kV Feeder  Bay 2</t>
  </si>
  <si>
    <t>1 x 400 mm² Al Conductor</t>
  </si>
  <si>
    <t>EXCP-2D</t>
  </si>
  <si>
    <t>EARTHING- 132kV Feeder Bay 2</t>
  </si>
  <si>
    <t>Terminating Earth Strap at Both Ends and Securing strap to steelwork or wall screws where required including the supply of the necessary clamps and screws *** PER CONNECTION - CLARIFY AS PREVIOUS PRIOR TO STARTING</t>
  </si>
  <si>
    <t>INSTALLATION OF YARD STRINGING AND CLAMPS - 132kV Feeder  Bay 5</t>
  </si>
  <si>
    <t>EARTHING- 132kV Feeder Bay 5</t>
  </si>
  <si>
    <t>INSTALLATION OF YARD STRINGING AND CLAMPS - 132kV Feeder  Bay 6</t>
  </si>
  <si>
    <t>EARTHING- 132kV Feeder Bay 6</t>
  </si>
  <si>
    <t>INSTALLATION OF YARD STRINGING AND CLAMPS - 132kV Feeder  Bay 7</t>
  </si>
  <si>
    <t>EARTHING- 132kV Feeder Bay 7</t>
  </si>
  <si>
    <t>INSTALLATION OF YARD STRINGING AND CLAMPS - 132kV Feeder  Bay 8</t>
  </si>
  <si>
    <t>1 x 800 mm² Bull Conductor</t>
  </si>
  <si>
    <t>1 x 400 mm² Bull Conductor</t>
  </si>
  <si>
    <t>EARTHING- 132kV Feeder Bay 8</t>
  </si>
  <si>
    <t>INSTALLATION OF YARD STRINGING AND CLAMPS - 132kV Transformer  Bay 2</t>
  </si>
  <si>
    <t>80mm Dia 6mm WT Al Cut into equal 3 equal lengths of 1.8m each.</t>
  </si>
  <si>
    <t>EXC-MOD2</t>
  </si>
  <si>
    <t>EEC-PL-Al</t>
  </si>
  <si>
    <t>ETP-TE-(L1-B45)</t>
  </si>
  <si>
    <t>ESC-PI-TF-B</t>
  </si>
  <si>
    <t>EARTHING- 132kV Transformer  Bay 2</t>
  </si>
  <si>
    <t>INSTALLATION OF YARD STRINGING AND CLAMPS - 132kV Transformer  Bay 3</t>
  </si>
  <si>
    <t>EARTHING- 132kV Transformer  Bay 3</t>
  </si>
  <si>
    <t>INSTALLATION OF YARD STRINGING AND CLAMPS - 132kV Transformer  Bay 4</t>
  </si>
  <si>
    <t>ES-A, ES-B, ES-C, ES-D, ES-E</t>
  </si>
  <si>
    <t>EARTHING- 132kV Transfomer Bay 4</t>
  </si>
  <si>
    <t>INSTALLATION OF YARD STRINGING AND CLAMPS - 132kV Transformer  Bay 12</t>
  </si>
  <si>
    <t>EARTHING- 132kV Transformer Bay 12</t>
  </si>
  <si>
    <t>INSTALLATION OF YARD STRINGING AND CLAMPS - 132kV Transformer  Bay 13</t>
  </si>
  <si>
    <t>EARTHING- 132kV Feeder Bay 13</t>
  </si>
  <si>
    <t>INSTALLATION OF YARD STRINGING AND CLAMPS - 132kV  BUSBAR 2 ( Bus section 1)</t>
  </si>
  <si>
    <t>2 x 800 mm² Bull Conductor</t>
  </si>
  <si>
    <t>EYC-A, EYC-B, EYC-C, EYC-D, EYC-E, EYC-F, EYC-G, EYC-H, EYC-J, EYC-K, EYC-L, EYC-M, EYC-N, EYC-P, EYC-Q, EYC-R, EYC-S, EYC-T, EYC-U, EYC-V, EYC-W, EYC-X, EYC-Y, EYC-Z, EYC-AA, EYC-AB, EYC-AC</t>
  </si>
  <si>
    <t>EARTHING- 132kV 132kV  BUSBAR 2 ( Bus section 1)</t>
  </si>
  <si>
    <t>INSTALLATION OF YARD STRINGING AND CLAMPS - 132kV  BUS COUPLER A</t>
  </si>
  <si>
    <t>Insulator String Assembly  F42(44)</t>
  </si>
  <si>
    <t xml:space="preserve">400kV Composite Insulator </t>
  </si>
  <si>
    <t>EARTHING- 132kV  BUS COUPLER A</t>
  </si>
  <si>
    <t>INSTALLATION OF YARD STRINGING AND CLAMPS - 132kV  BUS COUPLER B</t>
  </si>
  <si>
    <t>EARTHING- 132kV  BUS COUPLER B</t>
  </si>
  <si>
    <t>INSTALLATION OF YARD STRINGING AND CLAMPS - 132kV  CAPACITOR BANK 1</t>
  </si>
  <si>
    <t>EXC-MOD 1</t>
  </si>
  <si>
    <t>EARTHING- 132kV  CAPACITOR BANK 1</t>
  </si>
  <si>
    <t>INSTALLATION OF YARD STRINGING AND CLAMPS - 132kV BUSBAR 1, BUSBAR 2A &amp; BUSBAR 2B VT</t>
  </si>
  <si>
    <t>EARTHING- 132kV BUSBAR 1, BUSBAR 2A &amp; BUSBAR 2B VT</t>
  </si>
  <si>
    <t>SUMMARY</t>
  </si>
  <si>
    <t>DESCRIPTION</t>
  </si>
  <si>
    <t xml:space="preserve">CONTRACT </t>
  </si>
  <si>
    <t>Preliminary &amp; General</t>
  </si>
  <si>
    <t>Cabling 132kV Yard</t>
  </si>
  <si>
    <t>Stringing 132kV Yard</t>
  </si>
  <si>
    <t>Total</t>
  </si>
  <si>
    <t>Costs associated with the appointment of the Contractor's Health and Safety Officer as per the Works Information</t>
  </si>
  <si>
    <t>Costs associated with the appointment of the Construction Manager (registered with SACPCMP) as per the Works Information</t>
  </si>
  <si>
    <t>Costs associated with the appointment of the Contractor's Project Manager (registered with SACPCMP) as per the Works Information</t>
  </si>
  <si>
    <t>Site return visit stringing team including plant applicable plant</t>
  </si>
  <si>
    <t>Existing Conductor Modification (Stringing Modification)</t>
  </si>
  <si>
    <t>Conductor</t>
  </si>
  <si>
    <t>Equipment earthing</t>
  </si>
  <si>
    <t>EPC-E</t>
  </si>
  <si>
    <t>EPC-D</t>
  </si>
  <si>
    <t>ETC-K</t>
  </si>
  <si>
    <t>ESC-B</t>
  </si>
  <si>
    <t>ETC-V</t>
  </si>
  <si>
    <t>A41</t>
  </si>
  <si>
    <t>EXC-L</t>
  </si>
  <si>
    <t>ETC-P</t>
  </si>
  <si>
    <t>ETC-U</t>
  </si>
  <si>
    <t>EXC-Q</t>
  </si>
  <si>
    <t>EXC-R</t>
  </si>
  <si>
    <t>L-Shaped Earth Stud Adaptor (type B)</t>
  </si>
  <si>
    <t>Copper Earthing Stud, 20kA</t>
  </si>
  <si>
    <t>ETC-C</t>
  </si>
  <si>
    <t>EXC-E</t>
  </si>
  <si>
    <t>EXC-MOD 2</t>
  </si>
  <si>
    <t>EEC-PL-A</t>
  </si>
  <si>
    <t>ETP-TE-IL1-845</t>
  </si>
  <si>
    <t>ESC-PI-TP-B</t>
  </si>
  <si>
    <t>EXC-D</t>
  </si>
  <si>
    <t>EPC-B</t>
  </si>
  <si>
    <t>EPC-A</t>
  </si>
  <si>
    <t>ETC-J</t>
  </si>
  <si>
    <t>ETC-T</t>
  </si>
  <si>
    <t xml:space="preserve">2 x 800 mm² Al Conductor- Stringers &amp; Droppers </t>
  </si>
  <si>
    <t>B44</t>
  </si>
  <si>
    <t>Remove existing  EYC clamps</t>
  </si>
  <si>
    <t>EY-B</t>
  </si>
  <si>
    <t xml:space="preserve">1 x 800 mm² Al Conductor- Stringers &amp; Droppers </t>
  </si>
  <si>
    <t>EXC-F</t>
  </si>
  <si>
    <t>EXC-MOD1</t>
  </si>
  <si>
    <t>EXC-G</t>
  </si>
  <si>
    <t>EXC-A</t>
  </si>
  <si>
    <t xml:space="preserve">50 x 3 mm Flat copper.                                                                                         </t>
  </si>
  <si>
    <t>EYC clamps</t>
  </si>
  <si>
    <t>ETC-C clamps</t>
  </si>
  <si>
    <t xml:space="preserve">50 x 3 mm Flat copper                                                                                    </t>
  </si>
  <si>
    <t>EYC Clamps</t>
  </si>
  <si>
    <t>MISCELLANEOUS</t>
  </si>
  <si>
    <t xml:space="preserve">Supply and install glass insulators where required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</si>
</sst>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dd\-mmm\-yy_)"/>
    <numFmt numFmtId="165" formatCode="###\ ###\ ##0\ \ &quot;RAND&quot;;\-###\ ###\ ##0\ &quot;RAND&quot;"/>
    <numFmt numFmtId="166" formatCode="_ * #,##0.00_ ;_ * \-#,##0.00_ ;_ * &quot;-&quot;??_ ;_ @_ "/>
    <numFmt numFmtId="167" formatCode="#,##0_ ;\-#,##0\ "/>
    <numFmt numFmtId="168" formatCode="&quot;R&quot;\ #,##0.00"/>
    <numFmt numFmtId="169" formatCode="_-* #,##0_-;\-* #,##0_-;_-* &quot;-&quot;??_-;_-@_-"/>
    <numFmt numFmtId="170" formatCode="General_)"/>
    <numFmt numFmtId="171" formatCode="_ &quot;R&quot;\ * #,##0.00_ ;_ &quot;R&quot;\ * \-#,##0.00_ ;_ &quot;R&quot;\ * &quot;-&quot;??_ ;_ @_ "/>
    <numFmt numFmtId="172" formatCode="_-* #,##0_-;\-* #,##0_-;_-* &quot;-&quot;??_-;_-@"/>
    <numFmt numFmtId="173" formatCode="&quot;R&quot;\ #,##0.00;[Red]&quot;R&quot;\ \-#,##0.00"/>
    <numFmt numFmtId="174" formatCode="_-* #,##0.0_-;\-* #,##0.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b/>
      <sz val="20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color indexed="10"/>
      <name val="Arial"/>
      <family val="2"/>
    </font>
    <font>
      <b/>
      <sz val="11"/>
      <name val="Calibri"/>
      <family val="2"/>
      <scheme val="minor"/>
    </font>
    <font>
      <sz val="9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0"/>
      <color indexed="12"/>
      <name val="Arial"/>
      <family val="2"/>
    </font>
    <font>
      <sz val="9"/>
      <color theme="1"/>
      <name val="Century Gothic"/>
      <family val="2"/>
    </font>
    <font>
      <sz val="10"/>
      <name val="Arial"/>
      <family val="2"/>
    </font>
    <font>
      <b/>
      <u/>
      <sz val="9"/>
      <name val="Century Gothic"/>
      <family val="2"/>
    </font>
    <font>
      <i/>
      <sz val="9"/>
      <color theme="1"/>
      <name val="Century Gothic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9"/>
      <name val="Arial"/>
      <family val="2"/>
    </font>
    <font>
      <sz val="10"/>
      <color theme="1"/>
      <name val="Century Gothic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</fonts>
  <fills count="2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00FF00"/>
        <bgColor rgb="FFA5A5A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164" fontId="2" fillId="0" borderId="0"/>
    <xf numFmtId="0" fontId="14" fillId="0" borderId="21" applyNumberFormat="0" applyFont="0" applyBorder="0" applyAlignment="0">
      <protection locked="0"/>
    </xf>
    <xf numFmtId="166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4" fillId="0" borderId="21" applyNumberFormat="0" applyFont="0" applyBorder="0" applyAlignment="0">
      <protection locked="0"/>
    </xf>
    <xf numFmtId="0" fontId="14" fillId="0" borderId="21" applyNumberFormat="0" applyFont="0" applyBorder="0" applyAlignment="0">
      <protection locked="0"/>
    </xf>
    <xf numFmtId="170" fontId="2" fillId="0" borderId="0"/>
    <xf numFmtId="0" fontId="16" fillId="0" borderId="0"/>
  </cellStyleXfs>
  <cellXfs count="353">
    <xf numFmtId="0" fontId="0" fillId="0" borderId="0" xfId="0"/>
    <xf numFmtId="164" fontId="2" fillId="0" borderId="0" xfId="2"/>
    <xf numFmtId="164" fontId="2" fillId="0" borderId="3" xfId="2" applyBorder="1"/>
    <xf numFmtId="164" fontId="2" fillId="0" borderId="4" xfId="2" applyBorder="1"/>
    <xf numFmtId="164" fontId="3" fillId="0" borderId="3" xfId="2" applyFont="1" applyBorder="1" applyAlignment="1">
      <alignment horizontal="centerContinuous" vertical="center"/>
    </xf>
    <xf numFmtId="164" fontId="4" fillId="0" borderId="4" xfId="2" applyFont="1" applyBorder="1" applyAlignment="1">
      <alignment horizontal="centerContinuous" vertical="center"/>
    </xf>
    <xf numFmtId="164" fontId="3" fillId="2" borderId="3" xfId="2" applyFont="1" applyFill="1" applyBorder="1" applyAlignment="1">
      <alignment horizontal="centerContinuous" vertical="center"/>
    </xf>
    <xf numFmtId="164" fontId="3" fillId="2" borderId="4" xfId="2" applyFont="1" applyFill="1" applyBorder="1" applyAlignment="1">
      <alignment horizontal="centerContinuous" vertical="center"/>
    </xf>
    <xf numFmtId="164" fontId="3" fillId="0" borderId="4" xfId="2" applyFont="1" applyBorder="1" applyAlignment="1">
      <alignment horizontal="centerContinuous" vertical="center"/>
    </xf>
    <xf numFmtId="164" fontId="5" fillId="0" borderId="3" xfId="2" applyFont="1" applyBorder="1" applyAlignment="1">
      <alignment horizontal="left" vertical="center"/>
    </xf>
    <xf numFmtId="164" fontId="6" fillId="0" borderId="4" xfId="2" applyFont="1" applyBorder="1" applyAlignment="1">
      <alignment vertical="center"/>
    </xf>
    <xf numFmtId="164" fontId="5" fillId="3" borderId="4" xfId="2" applyFont="1" applyFill="1" applyBorder="1" applyAlignment="1" applyProtection="1">
      <alignment horizontal="left" vertical="center"/>
      <protection locked="0"/>
    </xf>
    <xf numFmtId="164" fontId="5" fillId="0" borderId="4" xfId="2" applyFont="1" applyBorder="1" applyAlignment="1">
      <alignment horizontal="left" vertical="center"/>
    </xf>
    <xf numFmtId="164" fontId="5" fillId="0" borderId="3" xfId="2" applyFont="1" applyBorder="1" applyAlignment="1">
      <alignment vertical="center"/>
    </xf>
    <xf numFmtId="164" fontId="5" fillId="3" borderId="4" xfId="2" applyFont="1" applyFill="1" applyBorder="1" applyAlignment="1" applyProtection="1">
      <alignment horizontal="left" vertical="center" wrapText="1"/>
      <protection locked="0"/>
    </xf>
    <xf numFmtId="164" fontId="5" fillId="0" borderId="3" xfId="2" applyFont="1" applyBorder="1" applyAlignment="1">
      <alignment horizontal="center" vertical="center"/>
    </xf>
    <xf numFmtId="165" fontId="7" fillId="3" borderId="4" xfId="2" applyNumberFormat="1" applyFont="1" applyFill="1" applyBorder="1" applyAlignment="1" applyProtection="1">
      <alignment horizontal="justify" vertical="center"/>
      <protection locked="0"/>
    </xf>
    <xf numFmtId="164" fontId="6" fillId="0" borderId="3" xfId="2" applyFont="1" applyBorder="1" applyAlignment="1">
      <alignment horizontal="left" vertical="top" indent="1"/>
    </xf>
    <xf numFmtId="164" fontId="6" fillId="0" borderId="4" xfId="2" applyFont="1" applyBorder="1" applyAlignment="1">
      <alignment horizontal="justify" vertical="center"/>
    </xf>
    <xf numFmtId="164" fontId="6" fillId="0" borderId="3" xfId="2" applyFont="1" applyBorder="1" applyAlignment="1">
      <alignment horizontal="left" vertical="center" indent="3"/>
    </xf>
    <xf numFmtId="164" fontId="6" fillId="0" borderId="3" xfId="2" applyFont="1" applyBorder="1" applyAlignment="1">
      <alignment horizontal="left" vertical="center"/>
    </xf>
    <xf numFmtId="164" fontId="6" fillId="3" borderId="4" xfId="2" applyFont="1" applyFill="1" applyBorder="1" applyAlignment="1" applyProtection="1">
      <alignment horizontal="justify" vertical="center"/>
      <protection locked="0"/>
    </xf>
    <xf numFmtId="164" fontId="2" fillId="0" borderId="3" xfId="2" applyBorder="1" applyAlignment="1">
      <alignment vertical="center"/>
    </xf>
    <xf numFmtId="14" fontId="5" fillId="3" borderId="4" xfId="2" applyNumberFormat="1" applyFont="1" applyFill="1" applyBorder="1" applyAlignment="1" applyProtection="1">
      <alignment horizontal="left" vertical="center"/>
      <protection locked="0"/>
    </xf>
    <xf numFmtId="164" fontId="8" fillId="0" borderId="3" xfId="2" applyFont="1" applyBorder="1" applyAlignment="1">
      <alignment vertical="center"/>
    </xf>
    <xf numFmtId="164" fontId="8" fillId="0" borderId="4" xfId="2" applyFont="1" applyBorder="1" applyAlignment="1">
      <alignment vertical="center"/>
    </xf>
    <xf numFmtId="164" fontId="2" fillId="0" borderId="4" xfId="2" applyBorder="1" applyAlignment="1">
      <alignment vertical="center"/>
    </xf>
    <xf numFmtId="164" fontId="2" fillId="0" borderId="5" xfId="2" applyBorder="1" applyAlignment="1">
      <alignment vertical="center"/>
    </xf>
    <xf numFmtId="164" fontId="9" fillId="0" borderId="6" xfId="2" applyFont="1" applyBorder="1" applyAlignment="1">
      <alignment horizontal="left" vertical="center"/>
    </xf>
    <xf numFmtId="166" fontId="11" fillId="0" borderId="0" xfId="1" applyFont="1" applyFill="1"/>
    <xf numFmtId="0" fontId="12" fillId="0" borderId="0" xfId="0" applyFont="1" applyAlignment="1">
      <alignment vertical="center"/>
    </xf>
    <xf numFmtId="166" fontId="13" fillId="0" borderId="7" xfId="1" applyFont="1" applyFill="1" applyBorder="1" applyAlignment="1">
      <alignment horizontal="center" vertical="center" wrapText="1"/>
    </xf>
    <xf numFmtId="166" fontId="13" fillId="0" borderId="8" xfId="1" applyFont="1" applyFill="1" applyBorder="1" applyAlignment="1">
      <alignment horizontal="center" vertical="center" wrapText="1"/>
    </xf>
    <xf numFmtId="166" fontId="13" fillId="0" borderId="9" xfId="1" applyFont="1" applyFill="1" applyBorder="1" applyAlignment="1">
      <alignment horizontal="center" vertical="center" wrapText="1"/>
    </xf>
    <xf numFmtId="166" fontId="13" fillId="0" borderId="7" xfId="1" applyFont="1" applyFill="1" applyBorder="1" applyAlignment="1">
      <alignment horizontal="center" vertical="center"/>
    </xf>
    <xf numFmtId="166" fontId="13" fillId="0" borderId="10" xfId="1" applyFont="1" applyFill="1" applyBorder="1" applyAlignment="1">
      <alignment horizontal="center" vertical="center"/>
    </xf>
    <xf numFmtId="166" fontId="13" fillId="0" borderId="11" xfId="1" applyFont="1" applyFill="1" applyBorder="1" applyAlignment="1">
      <alignment horizontal="center" vertical="center"/>
    </xf>
    <xf numFmtId="166" fontId="13" fillId="0" borderId="12" xfId="1" applyFont="1" applyFill="1" applyBorder="1" applyAlignment="1">
      <alignment horizontal="center" vertical="center"/>
    </xf>
    <xf numFmtId="166" fontId="13" fillId="0" borderId="13" xfId="1" applyFont="1" applyFill="1" applyBorder="1" applyAlignment="1">
      <alignment horizontal="center" vertical="center"/>
    </xf>
    <xf numFmtId="167" fontId="11" fillId="0" borderId="14" xfId="1" applyNumberFormat="1" applyFont="1" applyFill="1" applyBorder="1" applyAlignment="1">
      <alignment horizontal="center" vertical="center"/>
    </xf>
    <xf numFmtId="166" fontId="13" fillId="0" borderId="15" xfId="1" applyFont="1" applyFill="1" applyBorder="1" applyAlignment="1">
      <alignment horizontal="left" wrapText="1"/>
    </xf>
    <xf numFmtId="166" fontId="11" fillId="0" borderId="16" xfId="1" applyFont="1" applyFill="1" applyBorder="1" applyAlignment="1">
      <alignment horizontal="center" vertical="center" wrapText="1"/>
    </xf>
    <xf numFmtId="166" fontId="11" fillId="0" borderId="17" xfId="1" applyFont="1" applyFill="1" applyBorder="1" applyAlignment="1">
      <alignment horizontal="right" vertical="center" wrapText="1"/>
    </xf>
    <xf numFmtId="166" fontId="11" fillId="0" borderId="18" xfId="1" applyFont="1" applyFill="1" applyBorder="1" applyAlignment="1">
      <alignment vertical="center"/>
    </xf>
    <xf numFmtId="166" fontId="11" fillId="0" borderId="19" xfId="1" applyFont="1" applyFill="1" applyBorder="1" applyAlignment="1">
      <alignment vertical="center"/>
    </xf>
    <xf numFmtId="167" fontId="11" fillId="4" borderId="19" xfId="1" applyNumberFormat="1" applyFont="1" applyFill="1" applyBorder="1" applyAlignment="1">
      <alignment horizontal="center" vertical="center"/>
    </xf>
    <xf numFmtId="166" fontId="11" fillId="4" borderId="20" xfId="1" applyFont="1" applyFill="1" applyBorder="1" applyAlignment="1">
      <alignment horizontal="left" wrapText="1"/>
    </xf>
    <xf numFmtId="166" fontId="11" fillId="4" borderId="19" xfId="1" applyFont="1" applyFill="1" applyBorder="1" applyAlignment="1">
      <alignment horizontal="center" vertical="center" wrapText="1"/>
    </xf>
    <xf numFmtId="166" fontId="11" fillId="4" borderId="19" xfId="1" applyFont="1" applyFill="1" applyBorder="1" applyAlignment="1">
      <alignment horizontal="right" vertical="center" wrapText="1"/>
    </xf>
    <xf numFmtId="166" fontId="11" fillId="4" borderId="18" xfId="1" applyFont="1" applyFill="1" applyBorder="1" applyAlignment="1" applyProtection="1">
      <alignment vertical="center"/>
      <protection locked="0"/>
    </xf>
    <xf numFmtId="168" fontId="15" fillId="0" borderId="19" xfId="3" applyNumberFormat="1" applyFont="1" applyBorder="1" applyAlignment="1" applyProtection="1">
      <alignment vertical="center" wrapText="1"/>
    </xf>
    <xf numFmtId="166" fontId="11" fillId="4" borderId="22" xfId="1" applyFont="1" applyFill="1" applyBorder="1" applyAlignment="1"/>
    <xf numFmtId="166" fontId="11" fillId="4" borderId="0" xfId="1" applyFont="1" applyFill="1" applyAlignment="1"/>
    <xf numFmtId="166" fontId="11" fillId="4" borderId="0" xfId="1" applyFont="1" applyFill="1"/>
    <xf numFmtId="167" fontId="11" fillId="0" borderId="19" xfId="1" applyNumberFormat="1" applyFont="1" applyFill="1" applyBorder="1" applyAlignment="1">
      <alignment horizontal="center" vertical="center"/>
    </xf>
    <xf numFmtId="166" fontId="11" fillId="0" borderId="20" xfId="1" applyFont="1" applyFill="1" applyBorder="1" applyAlignment="1">
      <alignment horizontal="left" wrapText="1"/>
    </xf>
    <xf numFmtId="166" fontId="11" fillId="0" borderId="19" xfId="1" applyFont="1" applyFill="1" applyBorder="1" applyAlignment="1">
      <alignment horizontal="center" vertical="center" wrapText="1"/>
    </xf>
    <xf numFmtId="166" fontId="11" fillId="0" borderId="19" xfId="1" applyFont="1" applyFill="1" applyBorder="1" applyAlignment="1">
      <alignment horizontal="right" vertical="center" wrapText="1"/>
    </xf>
    <xf numFmtId="166" fontId="11" fillId="0" borderId="18" xfId="4" applyFont="1" applyFill="1" applyBorder="1" applyAlignment="1" applyProtection="1">
      <alignment vertical="center"/>
      <protection locked="0"/>
    </xf>
    <xf numFmtId="166" fontId="11" fillId="4" borderId="23" xfId="1" applyFont="1" applyFill="1" applyBorder="1" applyAlignment="1" applyProtection="1">
      <alignment vertical="center"/>
      <protection locked="0"/>
    </xf>
    <xf numFmtId="166" fontId="11" fillId="0" borderId="24" xfId="1" applyFont="1" applyFill="1" applyBorder="1" applyAlignment="1">
      <alignment vertical="center"/>
    </xf>
    <xf numFmtId="166" fontId="13" fillId="0" borderId="20" xfId="1" applyFont="1" applyFill="1" applyBorder="1" applyAlignment="1">
      <alignment horizontal="left" wrapText="1"/>
    </xf>
    <xf numFmtId="166" fontId="17" fillId="0" borderId="20" xfId="1" applyFont="1" applyFill="1" applyBorder="1" applyAlignment="1">
      <alignment horizontal="left" wrapText="1"/>
    </xf>
    <xf numFmtId="166" fontId="11" fillId="0" borderId="23" xfId="1" applyFont="1" applyFill="1" applyBorder="1" applyAlignment="1">
      <alignment vertical="center"/>
    </xf>
    <xf numFmtId="166" fontId="11" fillId="0" borderId="19" xfId="4" applyFont="1" applyFill="1" applyBorder="1" applyAlignment="1" applyProtection="1">
      <alignment horizontal="right" vertical="center" wrapText="1"/>
      <protection locked="0"/>
    </xf>
    <xf numFmtId="166" fontId="11" fillId="0" borderId="23" xfId="1" applyFont="1" applyFill="1" applyBorder="1" applyAlignment="1" applyProtection="1">
      <alignment vertical="center"/>
      <protection locked="0"/>
    </xf>
    <xf numFmtId="166" fontId="11" fillId="0" borderId="25" xfId="1" applyFont="1" applyFill="1" applyBorder="1" applyAlignment="1">
      <alignment horizontal="left" wrapText="1"/>
    </xf>
    <xf numFmtId="166" fontId="11" fillId="0" borderId="16" xfId="1" applyFont="1" applyFill="1" applyBorder="1" applyAlignment="1">
      <alignment horizontal="right" vertical="center" wrapText="1"/>
    </xf>
    <xf numFmtId="166" fontId="11" fillId="0" borderId="24" xfId="4" applyFont="1" applyFill="1" applyBorder="1" applyAlignment="1" applyProtection="1">
      <alignment vertical="center"/>
      <protection locked="0"/>
    </xf>
    <xf numFmtId="166" fontId="11" fillId="0" borderId="25" xfId="1" applyFont="1" applyFill="1" applyBorder="1" applyAlignment="1">
      <alignment horizontal="left" wrapText="1" indent="1"/>
    </xf>
    <xf numFmtId="166" fontId="11" fillId="0" borderId="16" xfId="1" applyFont="1" applyFill="1" applyBorder="1" applyAlignment="1">
      <alignment vertical="center"/>
    </xf>
    <xf numFmtId="166" fontId="13" fillId="0" borderId="10" xfId="1" applyFont="1" applyFill="1" applyBorder="1" applyAlignment="1">
      <alignment horizontal="center" wrapText="1"/>
    </xf>
    <xf numFmtId="166" fontId="11" fillId="0" borderId="11" xfId="1" applyFont="1" applyFill="1" applyBorder="1" applyAlignment="1">
      <alignment horizontal="center" vertical="center" wrapText="1"/>
    </xf>
    <xf numFmtId="166" fontId="11" fillId="0" borderId="11" xfId="1" applyFont="1" applyFill="1" applyBorder="1" applyAlignment="1">
      <alignment horizontal="right" vertical="center" wrapText="1"/>
    </xf>
    <xf numFmtId="166" fontId="11" fillId="0" borderId="26" xfId="1" applyFont="1" applyFill="1" applyBorder="1" applyAlignment="1">
      <alignment vertical="center"/>
    </xf>
    <xf numFmtId="166" fontId="13" fillId="0" borderId="27" xfId="1" applyFont="1" applyFill="1" applyBorder="1" applyAlignment="1">
      <alignment vertical="center"/>
    </xf>
    <xf numFmtId="166" fontId="11" fillId="0" borderId="14" xfId="1" applyFont="1" applyFill="1" applyBorder="1" applyAlignment="1">
      <alignment horizontal="center" vertical="center" wrapText="1"/>
    </xf>
    <xf numFmtId="166" fontId="11" fillId="0" borderId="14" xfId="1" applyFont="1" applyFill="1" applyBorder="1" applyAlignment="1">
      <alignment horizontal="right" vertical="center" wrapText="1"/>
    </xf>
    <xf numFmtId="166" fontId="11" fillId="0" borderId="28" xfId="1" applyFont="1" applyFill="1" applyBorder="1" applyAlignment="1">
      <alignment vertical="center"/>
    </xf>
    <xf numFmtId="166" fontId="11" fillId="0" borderId="14" xfId="1" applyFont="1" applyFill="1" applyBorder="1" applyAlignment="1">
      <alignment vertical="center"/>
    </xf>
    <xf numFmtId="166" fontId="11" fillId="0" borderId="29" xfId="1" applyFont="1" applyFill="1" applyBorder="1" applyAlignment="1">
      <alignment wrapText="1"/>
    </xf>
    <xf numFmtId="166" fontId="11" fillId="0" borderId="20" xfId="1" applyFont="1" applyFill="1" applyBorder="1" applyAlignment="1">
      <alignment wrapText="1"/>
    </xf>
    <xf numFmtId="166" fontId="13" fillId="0" borderId="20" xfId="1" applyFont="1" applyFill="1" applyBorder="1" applyAlignment="1">
      <alignment wrapText="1"/>
    </xf>
    <xf numFmtId="166" fontId="13" fillId="0" borderId="30" xfId="1" applyFont="1" applyFill="1" applyBorder="1" applyAlignment="1" applyProtection="1">
      <alignment horizontal="left" vertical="center" wrapText="1" indent="1"/>
    </xf>
    <xf numFmtId="166" fontId="11" fillId="4" borderId="20" xfId="1" applyFont="1" applyFill="1" applyBorder="1" applyAlignment="1">
      <alignment wrapText="1"/>
    </xf>
    <xf numFmtId="166" fontId="13" fillId="0" borderId="31" xfId="1" applyFont="1" applyFill="1" applyBorder="1" applyAlignment="1" applyProtection="1">
      <alignment horizontal="left" vertical="center"/>
    </xf>
    <xf numFmtId="166" fontId="11" fillId="0" borderId="18" xfId="4" applyFont="1" applyFill="1" applyBorder="1" applyAlignment="1">
      <alignment vertical="center"/>
    </xf>
    <xf numFmtId="166" fontId="11" fillId="4" borderId="19" xfId="1" applyFont="1" applyFill="1" applyBorder="1" applyAlignment="1">
      <alignment horizontal="left" vertical="center" wrapText="1"/>
    </xf>
    <xf numFmtId="166" fontId="11" fillId="0" borderId="25" xfId="1" applyFont="1" applyFill="1" applyBorder="1" applyAlignment="1">
      <alignment wrapText="1"/>
    </xf>
    <xf numFmtId="166" fontId="13" fillId="0" borderId="19" xfId="1" applyFont="1" applyFill="1" applyBorder="1" applyAlignment="1" applyProtection="1">
      <alignment horizontal="left" vertical="center" wrapText="1"/>
    </xf>
    <xf numFmtId="166" fontId="13" fillId="0" borderId="3" xfId="1" applyFont="1" applyFill="1" applyBorder="1" applyAlignment="1" applyProtection="1">
      <alignment horizontal="left" vertical="center"/>
    </xf>
    <xf numFmtId="166" fontId="13" fillId="0" borderId="20" xfId="1" applyFont="1" applyFill="1" applyBorder="1" applyAlignment="1">
      <alignment horizontal="center" wrapText="1"/>
    </xf>
    <xf numFmtId="166" fontId="13" fillId="0" borderId="16" xfId="1" applyFont="1" applyFill="1" applyBorder="1" applyAlignment="1" applyProtection="1">
      <alignment horizontal="left" vertical="center"/>
    </xf>
    <xf numFmtId="166" fontId="11" fillId="0" borderId="19" xfId="1" applyFont="1" applyFill="1" applyBorder="1" applyAlignment="1">
      <alignment wrapText="1"/>
    </xf>
    <xf numFmtId="166" fontId="13" fillId="0" borderId="19" xfId="1" applyFont="1" applyFill="1" applyBorder="1" applyAlignment="1">
      <alignment horizontal="left" vertical="center" wrapText="1"/>
    </xf>
    <xf numFmtId="166" fontId="11" fillId="0" borderId="19" xfId="1" applyFont="1" applyFill="1" applyBorder="1" applyAlignment="1">
      <alignment horizontal="left" vertical="center" wrapText="1"/>
    </xf>
    <xf numFmtId="166" fontId="11" fillId="0" borderId="16" xfId="1" applyFont="1" applyFill="1" applyBorder="1" applyAlignment="1">
      <alignment horizontal="center" vertical="center"/>
    </xf>
    <xf numFmtId="166" fontId="11" fillId="0" borderId="0" xfId="1" applyFont="1"/>
    <xf numFmtId="166" fontId="13" fillId="5" borderId="32" xfId="1" applyFont="1" applyFill="1" applyBorder="1" applyAlignment="1">
      <alignment vertical="center"/>
    </xf>
    <xf numFmtId="166" fontId="13" fillId="5" borderId="7" xfId="1" applyFont="1" applyFill="1" applyBorder="1" applyAlignment="1">
      <alignment horizontal="left" vertical="center" wrapText="1"/>
    </xf>
    <xf numFmtId="166" fontId="13" fillId="5" borderId="32" xfId="1" applyFont="1" applyFill="1" applyBorder="1" applyAlignment="1">
      <alignment horizontal="left" vertical="center"/>
    </xf>
    <xf numFmtId="166" fontId="13" fillId="5" borderId="9" xfId="1" applyFont="1" applyFill="1" applyBorder="1" applyAlignment="1">
      <alignment vertical="center"/>
    </xf>
    <xf numFmtId="166" fontId="13" fillId="0" borderId="0" xfId="1" applyFont="1"/>
    <xf numFmtId="0" fontId="15" fillId="0" borderId="0" xfId="0" applyFont="1" applyAlignment="1">
      <alignment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left" vertical="center"/>
    </xf>
    <xf numFmtId="0" fontId="12" fillId="6" borderId="7" xfId="0" applyFont="1" applyFill="1" applyBorder="1" applyAlignment="1">
      <alignment vertical="center"/>
    </xf>
    <xf numFmtId="166" fontId="15" fillId="6" borderId="9" xfId="4" applyFont="1" applyFill="1" applyBorder="1" applyAlignment="1" applyProtection="1">
      <alignment vertical="center"/>
    </xf>
    <xf numFmtId="0" fontId="15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169" fontId="15" fillId="0" borderId="14" xfId="5" applyNumberFormat="1" applyFont="1" applyFill="1" applyBorder="1" applyAlignment="1" applyProtection="1">
      <alignment vertical="center" wrapText="1"/>
    </xf>
    <xf numFmtId="166" fontId="15" fillId="0" borderId="28" xfId="4" applyFont="1" applyFill="1" applyBorder="1" applyAlignment="1" applyProtection="1">
      <alignment vertical="center"/>
      <protection locked="0"/>
    </xf>
    <xf numFmtId="166" fontId="15" fillId="0" borderId="14" xfId="4" applyFont="1" applyFill="1" applyBorder="1" applyAlignment="1" applyProtection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20" xfId="6" applyFont="1" applyBorder="1" applyAlignment="1" applyProtection="1">
      <alignment vertical="center"/>
    </xf>
    <xf numFmtId="0" fontId="15" fillId="0" borderId="19" xfId="0" applyFont="1" applyBorder="1" applyAlignment="1">
      <alignment horizontal="center" vertical="center" wrapText="1"/>
    </xf>
    <xf numFmtId="169" fontId="15" fillId="0" borderId="16" xfId="5" applyNumberFormat="1" applyFont="1" applyFill="1" applyBorder="1" applyAlignment="1" applyProtection="1">
      <alignment vertical="center" wrapText="1"/>
    </xf>
    <xf numFmtId="166" fontId="15" fillId="0" borderId="18" xfId="4" applyFont="1" applyFill="1" applyBorder="1" applyAlignment="1" applyProtection="1">
      <alignment vertical="center"/>
      <protection locked="0"/>
    </xf>
    <xf numFmtId="43" fontId="15" fillId="0" borderId="0" xfId="0" applyNumberFormat="1" applyFont="1" applyAlignment="1">
      <alignment vertical="center"/>
    </xf>
    <xf numFmtId="0" fontId="15" fillId="0" borderId="34" xfId="0" applyFont="1" applyBorder="1" applyAlignment="1">
      <alignment horizontal="center" vertical="center"/>
    </xf>
    <xf numFmtId="0" fontId="15" fillId="0" borderId="0" xfId="6" applyFont="1" applyBorder="1" applyAlignment="1" applyProtection="1">
      <alignment vertical="center"/>
    </xf>
    <xf numFmtId="0" fontId="15" fillId="0" borderId="34" xfId="0" applyFont="1" applyBorder="1" applyAlignment="1">
      <alignment horizontal="center" vertical="center" wrapText="1"/>
    </xf>
    <xf numFmtId="169" fontId="15" fillId="0" borderId="34" xfId="5" applyNumberFormat="1" applyFont="1" applyFill="1" applyBorder="1" applyAlignment="1" applyProtection="1">
      <alignment vertical="center" wrapText="1"/>
    </xf>
    <xf numFmtId="166" fontId="15" fillId="0" borderId="0" xfId="4" applyFont="1" applyFill="1" applyBorder="1" applyAlignment="1" applyProtection="1">
      <alignment vertical="center"/>
      <protection locked="0"/>
    </xf>
    <xf numFmtId="166" fontId="15" fillId="0" borderId="34" xfId="4" applyFont="1" applyFill="1" applyBorder="1" applyAlignment="1" applyProtection="1">
      <alignment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left" vertical="center"/>
    </xf>
    <xf numFmtId="0" fontId="12" fillId="7" borderId="7" xfId="0" applyFont="1" applyFill="1" applyBorder="1" applyAlignment="1">
      <alignment vertical="center"/>
    </xf>
    <xf numFmtId="166" fontId="15" fillId="7" borderId="7" xfId="4" applyFont="1" applyFill="1" applyBorder="1" applyAlignment="1" applyProtection="1">
      <alignment vertical="center"/>
    </xf>
    <xf numFmtId="170" fontId="18" fillId="0" borderId="20" xfId="3" applyNumberFormat="1" applyFont="1" applyBorder="1" applyAlignment="1" applyProtection="1">
      <alignment vertical="center"/>
    </xf>
    <xf numFmtId="169" fontId="15" fillId="0" borderId="35" xfId="5" applyNumberFormat="1" applyFont="1" applyFill="1" applyBorder="1" applyAlignment="1" applyProtection="1">
      <alignment vertical="center" wrapText="1"/>
    </xf>
    <xf numFmtId="166" fontId="15" fillId="0" borderId="19" xfId="4" applyFont="1" applyFill="1" applyBorder="1" applyAlignment="1" applyProtection="1">
      <alignment vertical="center"/>
      <protection locked="0"/>
    </xf>
    <xf numFmtId="166" fontId="15" fillId="0" borderId="36" xfId="4" applyFont="1" applyFill="1" applyBorder="1" applyAlignment="1" applyProtection="1">
      <alignment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left" vertical="center"/>
    </xf>
    <xf numFmtId="0" fontId="12" fillId="8" borderId="7" xfId="0" applyFont="1" applyFill="1" applyBorder="1" applyAlignment="1">
      <alignment vertical="center"/>
    </xf>
    <xf numFmtId="166" fontId="15" fillId="8" borderId="7" xfId="4" applyFont="1" applyFill="1" applyBorder="1" applyAlignment="1" applyProtection="1">
      <alignment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left" vertical="center"/>
    </xf>
    <xf numFmtId="0" fontId="12" fillId="9" borderId="7" xfId="0" applyFont="1" applyFill="1" applyBorder="1" applyAlignment="1">
      <alignment vertical="center"/>
    </xf>
    <xf numFmtId="166" fontId="15" fillId="9" borderId="9" xfId="4" applyFont="1" applyFill="1" applyBorder="1" applyAlignment="1" applyProtection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left" vertical="center"/>
    </xf>
    <xf numFmtId="0" fontId="12" fillId="5" borderId="7" xfId="0" applyFont="1" applyFill="1" applyBorder="1" applyAlignment="1">
      <alignment vertical="center"/>
    </xf>
    <xf numFmtId="166" fontId="15" fillId="5" borderId="9" xfId="4" applyFont="1" applyFill="1" applyBorder="1" applyAlignment="1" applyProtection="1">
      <alignment vertical="center"/>
    </xf>
    <xf numFmtId="0" fontId="12" fillId="10" borderId="7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left" vertical="center"/>
    </xf>
    <xf numFmtId="0" fontId="12" fillId="10" borderId="7" xfId="0" applyFont="1" applyFill="1" applyBorder="1" applyAlignment="1">
      <alignment vertical="center"/>
    </xf>
    <xf numFmtId="166" fontId="15" fillId="10" borderId="9" xfId="4" applyFont="1" applyFill="1" applyBorder="1" applyAlignment="1" applyProtection="1">
      <alignment vertical="center"/>
    </xf>
    <xf numFmtId="0" fontId="12" fillId="11" borderId="7" xfId="0" applyFont="1" applyFill="1" applyBorder="1" applyAlignment="1">
      <alignment horizontal="center" vertical="center"/>
    </xf>
    <xf numFmtId="0" fontId="12" fillId="11" borderId="8" xfId="0" applyFont="1" applyFill="1" applyBorder="1" applyAlignment="1">
      <alignment horizontal="left" vertical="center"/>
    </xf>
    <xf numFmtId="0" fontId="12" fillId="11" borderId="7" xfId="0" applyFont="1" applyFill="1" applyBorder="1" applyAlignment="1">
      <alignment vertical="center"/>
    </xf>
    <xf numFmtId="166" fontId="15" fillId="11" borderId="9" xfId="4" applyFont="1" applyFill="1" applyBorder="1" applyAlignment="1" applyProtection="1">
      <alignment vertical="center"/>
    </xf>
    <xf numFmtId="0" fontId="12" fillId="12" borderId="7" xfId="0" applyFont="1" applyFill="1" applyBorder="1" applyAlignment="1">
      <alignment horizontal="center" vertical="center"/>
    </xf>
    <xf numFmtId="0" fontId="12" fillId="12" borderId="8" xfId="0" applyFont="1" applyFill="1" applyBorder="1" applyAlignment="1">
      <alignment horizontal="left" vertical="center"/>
    </xf>
    <xf numFmtId="0" fontId="12" fillId="12" borderId="7" xfId="0" applyFont="1" applyFill="1" applyBorder="1" applyAlignment="1">
      <alignment vertical="center"/>
    </xf>
    <xf numFmtId="166" fontId="15" fillId="12" borderId="9" xfId="4" applyFont="1" applyFill="1" applyBorder="1" applyAlignment="1" applyProtection="1">
      <alignment vertical="center"/>
    </xf>
    <xf numFmtId="170" fontId="15" fillId="0" borderId="20" xfId="3" applyNumberFormat="1" applyFont="1" applyBorder="1" applyAlignment="1" applyProtection="1">
      <alignment vertical="center" wrapText="1"/>
    </xf>
    <xf numFmtId="169" fontId="15" fillId="0" borderId="37" xfId="5" applyNumberFormat="1" applyFont="1" applyFill="1" applyBorder="1" applyAlignment="1" applyProtection="1">
      <alignment vertical="center" wrapText="1"/>
    </xf>
    <xf numFmtId="0" fontId="15" fillId="0" borderId="20" xfId="0" applyFont="1" applyBorder="1" applyAlignment="1">
      <alignment horizontal="justify" vertical="center" wrapText="1"/>
    </xf>
    <xf numFmtId="0" fontId="12" fillId="13" borderId="7" xfId="0" applyFont="1" applyFill="1" applyBorder="1" applyAlignment="1">
      <alignment horizontal="center" vertical="center"/>
    </xf>
    <xf numFmtId="0" fontId="12" fillId="13" borderId="8" xfId="0" applyFont="1" applyFill="1" applyBorder="1" applyAlignment="1">
      <alignment horizontal="left" vertical="center"/>
    </xf>
    <xf numFmtId="0" fontId="12" fillId="13" borderId="7" xfId="0" applyFont="1" applyFill="1" applyBorder="1" applyAlignment="1">
      <alignment vertical="center"/>
    </xf>
    <xf numFmtId="166" fontId="15" fillId="13" borderId="9" xfId="4" applyFont="1" applyFill="1" applyBorder="1" applyAlignment="1" applyProtection="1">
      <alignment vertical="center"/>
    </xf>
    <xf numFmtId="0" fontId="12" fillId="14" borderId="7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left" vertical="center"/>
    </xf>
    <xf numFmtId="0" fontId="12" fillId="14" borderId="7" xfId="0" applyFont="1" applyFill="1" applyBorder="1" applyAlignment="1">
      <alignment vertical="center"/>
    </xf>
    <xf numFmtId="166" fontId="15" fillId="14" borderId="9" xfId="4" applyFont="1" applyFill="1" applyBorder="1" applyAlignment="1" applyProtection="1">
      <alignment vertical="center"/>
    </xf>
    <xf numFmtId="0" fontId="15" fillId="0" borderId="20" xfId="0" applyFont="1" applyBorder="1" applyAlignment="1">
      <alignment vertical="center" wrapText="1"/>
    </xf>
    <xf numFmtId="2" fontId="15" fillId="0" borderId="19" xfId="0" applyNumberFormat="1" applyFont="1" applyBorder="1" applyAlignment="1">
      <alignment horizontal="justify" vertical="center" wrapText="1"/>
    </xf>
    <xf numFmtId="0" fontId="19" fillId="0" borderId="38" xfId="0" applyFont="1" applyBorder="1" applyAlignment="1">
      <alignment horizontal="center" vertical="center" wrapText="1"/>
    </xf>
    <xf numFmtId="166" fontId="15" fillId="0" borderId="19" xfId="4" applyFont="1" applyFill="1" applyBorder="1" applyAlignment="1" applyProtection="1">
      <alignment vertical="center"/>
    </xf>
    <xf numFmtId="0" fontId="12" fillId="15" borderId="7" xfId="0" applyFont="1" applyFill="1" applyBorder="1" applyAlignment="1">
      <alignment horizontal="center" vertical="center"/>
    </xf>
    <xf numFmtId="0" fontId="12" fillId="15" borderId="8" xfId="0" applyFont="1" applyFill="1" applyBorder="1" applyAlignment="1">
      <alignment horizontal="left" vertical="center"/>
    </xf>
    <xf numFmtId="0" fontId="12" fillId="15" borderId="7" xfId="0" applyFont="1" applyFill="1" applyBorder="1" applyAlignment="1">
      <alignment vertical="center"/>
    </xf>
    <xf numFmtId="166" fontId="15" fillId="15" borderId="9" xfId="4" applyFont="1" applyFill="1" applyBorder="1" applyAlignment="1" applyProtection="1">
      <alignment vertical="center"/>
    </xf>
    <xf numFmtId="166" fontId="15" fillId="0" borderId="35" xfId="4" applyFont="1" applyFill="1" applyBorder="1" applyAlignment="1" applyProtection="1">
      <alignment vertical="center"/>
      <protection locked="0"/>
    </xf>
    <xf numFmtId="0" fontId="12" fillId="16" borderId="7" xfId="0" applyFont="1" applyFill="1" applyBorder="1" applyAlignment="1">
      <alignment horizontal="center" vertical="center"/>
    </xf>
    <xf numFmtId="0" fontId="12" fillId="16" borderId="8" xfId="0" applyFont="1" applyFill="1" applyBorder="1" applyAlignment="1">
      <alignment horizontal="left" vertical="center"/>
    </xf>
    <xf numFmtId="0" fontId="12" fillId="16" borderId="7" xfId="0" applyFont="1" applyFill="1" applyBorder="1" applyAlignment="1">
      <alignment vertical="center"/>
    </xf>
    <xf numFmtId="166" fontId="15" fillId="16" borderId="9" xfId="4" applyFont="1" applyFill="1" applyBorder="1" applyAlignment="1" applyProtection="1">
      <alignment vertical="center"/>
    </xf>
    <xf numFmtId="0" fontId="12" fillId="17" borderId="7" xfId="0" applyFont="1" applyFill="1" applyBorder="1" applyAlignment="1">
      <alignment horizontal="center" vertical="center"/>
    </xf>
    <xf numFmtId="0" fontId="12" fillId="17" borderId="8" xfId="0" applyFont="1" applyFill="1" applyBorder="1" applyAlignment="1">
      <alignment horizontal="left" vertical="center"/>
    </xf>
    <xf numFmtId="0" fontId="12" fillId="17" borderId="7" xfId="0" applyFont="1" applyFill="1" applyBorder="1" applyAlignment="1">
      <alignment vertical="center"/>
    </xf>
    <xf numFmtId="166" fontId="15" fillId="17" borderId="9" xfId="4" applyFont="1" applyFill="1" applyBorder="1" applyAlignment="1" applyProtection="1">
      <alignment vertical="center"/>
    </xf>
    <xf numFmtId="166" fontId="15" fillId="8" borderId="9" xfId="4" applyFont="1" applyFill="1" applyBorder="1" applyAlignment="1" applyProtection="1">
      <alignment vertical="center"/>
    </xf>
    <xf numFmtId="0" fontId="15" fillId="0" borderId="0" xfId="0" applyFont="1" applyAlignment="1">
      <alignment horizontal="justify" vertical="center" wrapText="1"/>
    </xf>
    <xf numFmtId="0" fontId="15" fillId="0" borderId="16" xfId="0" applyFont="1" applyBorder="1" applyAlignment="1">
      <alignment horizontal="center" vertical="center" wrapText="1"/>
    </xf>
    <xf numFmtId="166" fontId="15" fillId="0" borderId="16" xfId="4" applyFont="1" applyFill="1" applyBorder="1" applyAlignment="1" applyProtection="1">
      <alignment vertical="center"/>
      <protection locked="0"/>
    </xf>
    <xf numFmtId="166" fontId="12" fillId="6" borderId="27" xfId="4" applyFont="1" applyFill="1" applyBorder="1" applyAlignment="1" applyProtection="1">
      <alignment vertical="center"/>
    </xf>
    <xf numFmtId="0" fontId="12" fillId="0" borderId="7" xfId="0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left" vertical="center"/>
    </xf>
    <xf numFmtId="0" fontId="12" fillId="0" borderId="8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171" fontId="12" fillId="0" borderId="9" xfId="0" applyNumberFormat="1" applyFont="1" applyBorder="1" applyAlignment="1">
      <alignment vertical="center"/>
    </xf>
    <xf numFmtId="168" fontId="15" fillId="0" borderId="19" xfId="4" applyNumberFormat="1" applyFont="1" applyFill="1" applyBorder="1" applyAlignment="1" applyProtection="1">
      <alignment vertical="center"/>
      <protection locked="0"/>
    </xf>
    <xf numFmtId="169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168" fontId="15" fillId="0" borderId="18" xfId="4" applyNumberFormat="1" applyFont="1" applyFill="1" applyBorder="1" applyAlignment="1" applyProtection="1">
      <alignment vertical="center"/>
      <protection locked="0"/>
    </xf>
    <xf numFmtId="0" fontId="15" fillId="0" borderId="25" xfId="0" applyFont="1" applyBorder="1" applyAlignment="1">
      <alignment vertical="center" wrapText="1"/>
    </xf>
    <xf numFmtId="2" fontId="15" fillId="0" borderId="16" xfId="0" applyNumberFormat="1" applyFont="1" applyBorder="1" applyAlignment="1">
      <alignment horizontal="justify" vertical="center" wrapText="1"/>
    </xf>
    <xf numFmtId="168" fontId="15" fillId="0" borderId="24" xfId="4" applyNumberFormat="1" applyFont="1" applyFill="1" applyBorder="1" applyAlignment="1" applyProtection="1">
      <alignment vertical="center"/>
      <protection locked="0"/>
    </xf>
    <xf numFmtId="0" fontId="15" fillId="0" borderId="19" xfId="0" applyFont="1" applyBorder="1" applyAlignment="1">
      <alignment vertical="center" wrapText="1"/>
    </xf>
    <xf numFmtId="169" fontId="15" fillId="0" borderId="19" xfId="5" applyNumberFormat="1" applyFont="1" applyFill="1" applyBorder="1" applyAlignment="1" applyProtection="1">
      <alignment vertical="center" wrapText="1"/>
    </xf>
    <xf numFmtId="0" fontId="15" fillId="0" borderId="35" xfId="0" applyFont="1" applyBorder="1" applyAlignment="1">
      <alignment vertical="center" wrapText="1"/>
    </xf>
    <xf numFmtId="168" fontId="15" fillId="0" borderId="35" xfId="4" applyNumberFormat="1" applyFont="1" applyFill="1" applyBorder="1" applyAlignment="1" applyProtection="1">
      <alignment vertical="center"/>
      <protection locked="0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vertical="center" wrapText="1"/>
    </xf>
    <xf numFmtId="0" fontId="15" fillId="0" borderId="39" xfId="0" applyFont="1" applyBorder="1" applyAlignment="1">
      <alignment horizontal="center" vertical="center" wrapText="1"/>
    </xf>
    <xf numFmtId="169" fontId="15" fillId="0" borderId="39" xfId="5" applyNumberFormat="1" applyFont="1" applyFill="1" applyBorder="1" applyAlignment="1" applyProtection="1">
      <alignment vertical="center" wrapText="1"/>
    </xf>
    <xf numFmtId="168" fontId="15" fillId="0" borderId="40" xfId="4" applyNumberFormat="1" applyFont="1" applyFill="1" applyBorder="1" applyAlignment="1" applyProtection="1">
      <alignment vertical="center"/>
      <protection locked="0"/>
    </xf>
    <xf numFmtId="0" fontId="15" fillId="6" borderId="7" xfId="0" applyFont="1" applyFill="1" applyBorder="1" applyAlignment="1">
      <alignment horizontal="center" vertical="center"/>
    </xf>
    <xf numFmtId="0" fontId="12" fillId="6" borderId="32" xfId="0" applyFont="1" applyFill="1" applyBorder="1" applyAlignment="1">
      <alignment horizontal="left" vertical="center" wrapText="1"/>
    </xf>
    <xf numFmtId="0" fontId="15" fillId="6" borderId="7" xfId="0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168" fontId="15" fillId="0" borderId="0" xfId="4" applyNumberFormat="1" applyFont="1" applyFill="1" applyBorder="1" applyAlignment="1" applyProtection="1">
      <alignment vertical="center"/>
      <protection locked="0"/>
    </xf>
    <xf numFmtId="169" fontId="15" fillId="0" borderId="41" xfId="5" applyNumberFormat="1" applyFont="1" applyFill="1" applyBorder="1" applyAlignment="1" applyProtection="1">
      <alignment vertical="center" wrapText="1"/>
    </xf>
    <xf numFmtId="166" fontId="15" fillId="0" borderId="14" xfId="4" applyFont="1" applyFill="1" applyBorder="1" applyAlignment="1" applyProtection="1">
      <alignment vertical="center"/>
      <protection locked="0"/>
    </xf>
    <xf numFmtId="170" fontId="15" fillId="0" borderId="20" xfId="3" applyNumberFormat="1" applyFont="1" applyBorder="1" applyAlignment="1" applyProtection="1">
      <alignment horizontal="left" vertical="center" wrapText="1"/>
    </xf>
    <xf numFmtId="0" fontId="6" fillId="18" borderId="42" xfId="0" applyFont="1" applyFill="1" applyBorder="1" applyAlignment="1">
      <alignment horizontal="left" wrapText="1"/>
    </xf>
    <xf numFmtId="0" fontId="16" fillId="18" borderId="43" xfId="0" applyFont="1" applyFill="1" applyBorder="1" applyAlignment="1">
      <alignment horizontal="center" wrapText="1"/>
    </xf>
    <xf numFmtId="172" fontId="16" fillId="18" borderId="43" xfId="0" applyNumberFormat="1" applyFont="1" applyFill="1" applyBorder="1" applyAlignment="1">
      <alignment horizontal="center" vertical="center" wrapText="1"/>
    </xf>
    <xf numFmtId="168" fontId="16" fillId="18" borderId="44" xfId="0" applyNumberFormat="1" applyFont="1" applyFill="1" applyBorder="1" applyAlignment="1">
      <alignment vertical="center"/>
    </xf>
    <xf numFmtId="0" fontId="21" fillId="0" borderId="16" xfId="0" applyFont="1" applyBorder="1" applyAlignment="1">
      <alignment wrapText="1"/>
    </xf>
    <xf numFmtId="0" fontId="21" fillId="0" borderId="16" xfId="0" applyFont="1" applyBorder="1" applyAlignment="1">
      <alignment horizontal="center" wrapText="1"/>
    </xf>
    <xf numFmtId="169" fontId="21" fillId="0" borderId="16" xfId="5" applyNumberFormat="1" applyFont="1" applyFill="1" applyBorder="1" applyAlignment="1">
      <alignment horizontal="center" vertical="center" wrapText="1"/>
    </xf>
    <xf numFmtId="168" fontId="21" fillId="0" borderId="25" xfId="1" applyNumberFormat="1" applyFont="1" applyFill="1" applyBorder="1" applyAlignment="1"/>
    <xf numFmtId="0" fontId="15" fillId="0" borderId="16" xfId="0" applyFont="1" applyBorder="1" applyAlignment="1">
      <alignment vertical="center" wrapText="1"/>
    </xf>
    <xf numFmtId="0" fontId="12" fillId="19" borderId="7" xfId="0" applyFont="1" applyFill="1" applyBorder="1" applyAlignment="1">
      <alignment horizontal="center" vertical="center"/>
    </xf>
    <xf numFmtId="0" fontId="12" fillId="19" borderId="8" xfId="0" applyFont="1" applyFill="1" applyBorder="1" applyAlignment="1">
      <alignment horizontal="left" vertical="center"/>
    </xf>
    <xf numFmtId="0" fontId="12" fillId="19" borderId="7" xfId="0" applyFont="1" applyFill="1" applyBorder="1" applyAlignment="1">
      <alignment vertical="center"/>
    </xf>
    <xf numFmtId="0" fontId="12" fillId="20" borderId="7" xfId="0" applyFont="1" applyFill="1" applyBorder="1" applyAlignment="1">
      <alignment horizontal="center" vertical="center"/>
    </xf>
    <xf numFmtId="0" fontId="12" fillId="20" borderId="8" xfId="0" applyFont="1" applyFill="1" applyBorder="1" applyAlignment="1">
      <alignment horizontal="left" vertical="center"/>
    </xf>
    <xf numFmtId="0" fontId="12" fillId="20" borderId="7" xfId="0" applyFont="1" applyFill="1" applyBorder="1" applyAlignment="1">
      <alignment vertical="center"/>
    </xf>
    <xf numFmtId="0" fontId="12" fillId="21" borderId="7" xfId="0" applyFont="1" applyFill="1" applyBorder="1" applyAlignment="1">
      <alignment horizontal="center" vertical="center"/>
    </xf>
    <xf numFmtId="0" fontId="12" fillId="21" borderId="8" xfId="0" applyFont="1" applyFill="1" applyBorder="1" applyAlignment="1">
      <alignment horizontal="left" vertical="center"/>
    </xf>
    <xf numFmtId="0" fontId="12" fillId="21" borderId="7" xfId="0" applyFont="1" applyFill="1" applyBorder="1" applyAlignment="1">
      <alignment vertical="center"/>
    </xf>
    <xf numFmtId="166" fontId="15" fillId="21" borderId="9" xfId="4" applyFont="1" applyFill="1" applyBorder="1" applyAlignment="1" applyProtection="1">
      <alignment vertical="center"/>
    </xf>
    <xf numFmtId="0" fontId="21" fillId="0" borderId="19" xfId="0" applyFont="1" applyBorder="1" applyAlignment="1">
      <alignment horizontal="center" wrapText="1"/>
    </xf>
    <xf numFmtId="0" fontId="15" fillId="0" borderId="39" xfId="0" applyFont="1" applyBorder="1" applyAlignment="1">
      <alignment vertical="center" wrapText="1"/>
    </xf>
    <xf numFmtId="166" fontId="15" fillId="0" borderId="37" xfId="4" applyFont="1" applyFill="1" applyBorder="1" applyAlignment="1" applyProtection="1">
      <alignment vertical="center"/>
      <protection locked="0"/>
    </xf>
    <xf numFmtId="0" fontId="12" fillId="6" borderId="46" xfId="0" applyFont="1" applyFill="1" applyBorder="1" applyAlignment="1">
      <alignment horizontal="center" vertical="center" wrapText="1"/>
    </xf>
    <xf numFmtId="166" fontId="15" fillId="0" borderId="47" xfId="4" applyFont="1" applyFill="1" applyBorder="1" applyAlignment="1" applyProtection="1">
      <alignment vertical="center"/>
    </xf>
    <xf numFmtId="0" fontId="15" fillId="0" borderId="3" xfId="0" applyFont="1" applyBorder="1" applyAlignment="1">
      <alignment horizontal="justify" vertical="center" wrapText="1"/>
    </xf>
    <xf numFmtId="169" fontId="15" fillId="0" borderId="0" xfId="5" applyNumberFormat="1" applyFont="1" applyFill="1" applyBorder="1" applyAlignment="1" applyProtection="1">
      <alignment vertical="center" wrapText="1"/>
    </xf>
    <xf numFmtId="166" fontId="15" fillId="0" borderId="34" xfId="4" applyFont="1" applyFill="1" applyBorder="1" applyAlignment="1" applyProtection="1">
      <alignment vertical="center"/>
      <protection locked="0"/>
    </xf>
    <xf numFmtId="166" fontId="12" fillId="0" borderId="4" xfId="4" applyFont="1" applyFill="1" applyBorder="1" applyAlignment="1" applyProtection="1">
      <alignment vertical="center"/>
    </xf>
    <xf numFmtId="0" fontId="15" fillId="7" borderId="7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vertical="center"/>
    </xf>
    <xf numFmtId="170" fontId="18" fillId="0" borderId="29" xfId="3" applyNumberFormat="1" applyFont="1" applyBorder="1" applyAlignment="1" applyProtection="1">
      <alignment vertical="center"/>
    </xf>
    <xf numFmtId="0" fontId="15" fillId="8" borderId="7" xfId="0" applyFont="1" applyFill="1" applyBorder="1" applyAlignment="1">
      <alignment horizontal="center" vertical="center"/>
    </xf>
    <xf numFmtId="0" fontId="12" fillId="8" borderId="4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vertical="center"/>
    </xf>
    <xf numFmtId="0" fontId="15" fillId="9" borderId="7" xfId="0" applyFont="1" applyFill="1" applyBorder="1" applyAlignment="1">
      <alignment horizontal="center" vertical="center"/>
    </xf>
    <xf numFmtId="0" fontId="12" fillId="9" borderId="46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vertical="center"/>
    </xf>
    <xf numFmtId="0" fontId="15" fillId="5" borderId="7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vertical="center"/>
    </xf>
    <xf numFmtId="0" fontId="12" fillId="8" borderId="7" xfId="0" applyFont="1" applyFill="1" applyBorder="1" applyAlignment="1">
      <alignment horizontal="center" vertical="center" wrapText="1"/>
    </xf>
    <xf numFmtId="0" fontId="15" fillId="0" borderId="20" xfId="6" applyFont="1" applyBorder="1" applyAlignment="1" applyProtection="1">
      <alignment vertical="center" wrapText="1"/>
    </xf>
    <xf numFmtId="0" fontId="15" fillId="21" borderId="7" xfId="0" applyFont="1" applyFill="1" applyBorder="1" applyAlignment="1">
      <alignment horizontal="center" vertical="center"/>
    </xf>
    <xf numFmtId="0" fontId="12" fillId="21" borderId="46" xfId="0" applyFont="1" applyFill="1" applyBorder="1" applyAlignment="1">
      <alignment horizontal="center" vertical="center" wrapText="1"/>
    </xf>
    <xf numFmtId="0" fontId="15" fillId="21" borderId="7" xfId="0" applyFont="1" applyFill="1" applyBorder="1" applyAlignment="1">
      <alignment vertical="center"/>
    </xf>
    <xf numFmtId="0" fontId="12" fillId="21" borderId="7" xfId="0" applyFont="1" applyFill="1" applyBorder="1" applyAlignment="1">
      <alignment horizontal="center" vertical="center" wrapText="1"/>
    </xf>
    <xf numFmtId="0" fontId="12" fillId="0" borderId="48" xfId="0" applyFont="1" applyBorder="1" applyAlignment="1">
      <alignment horizontal="left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19" xfId="6" applyFont="1" applyBorder="1" applyAlignment="1" applyProtection="1">
      <alignment vertical="center"/>
    </xf>
    <xf numFmtId="0" fontId="15" fillId="0" borderId="36" xfId="0" applyFont="1" applyBorder="1" applyAlignment="1">
      <alignment horizontal="center" vertical="center" wrapText="1"/>
    </xf>
    <xf numFmtId="2" fontId="15" fillId="0" borderId="39" xfId="0" applyNumberFormat="1" applyFont="1" applyBorder="1" applyAlignment="1">
      <alignment horizontal="justify" vertical="center" wrapText="1"/>
    </xf>
    <xf numFmtId="170" fontId="15" fillId="0" borderId="20" xfId="7" applyNumberFormat="1" applyFont="1" applyBorder="1" applyAlignment="1" applyProtection="1">
      <alignment vertical="center"/>
    </xf>
    <xf numFmtId="166" fontId="15" fillId="0" borderId="24" xfId="4" applyFont="1" applyFill="1" applyBorder="1" applyAlignment="1" applyProtection="1">
      <alignment vertical="center"/>
      <protection locked="0"/>
    </xf>
    <xf numFmtId="166" fontId="15" fillId="0" borderId="16" xfId="4" applyFont="1" applyFill="1" applyBorder="1" applyAlignment="1" applyProtection="1">
      <alignment vertical="center"/>
    </xf>
    <xf numFmtId="170" fontId="15" fillId="0" borderId="25" xfId="7" applyNumberFormat="1" applyFont="1" applyBorder="1" applyAlignment="1" applyProtection="1">
      <alignment vertical="center"/>
    </xf>
    <xf numFmtId="169" fontId="12" fillId="0" borderId="32" xfId="5" applyNumberFormat="1" applyFont="1" applyFill="1" applyBorder="1" applyAlignment="1" applyProtection="1">
      <alignment vertical="center" wrapText="1"/>
    </xf>
    <xf numFmtId="0" fontId="22" fillId="0" borderId="0" xfId="0" applyFont="1"/>
    <xf numFmtId="0" fontId="23" fillId="0" borderId="0" xfId="0" applyFont="1"/>
    <xf numFmtId="170" fontId="23" fillId="0" borderId="0" xfId="8" applyFont="1" applyAlignment="1">
      <alignment horizontal="left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9" borderId="50" xfId="9" applyFont="1" applyFill="1" applyBorder="1" applyAlignment="1">
      <alignment horizontal="center"/>
    </xf>
    <xf numFmtId="0" fontId="23" fillId="9" borderId="51" xfId="9" applyFont="1" applyFill="1" applyBorder="1" applyAlignment="1">
      <alignment horizontal="center"/>
    </xf>
    <xf numFmtId="0" fontId="23" fillId="9" borderId="52" xfId="9" applyFont="1" applyFill="1" applyBorder="1" applyAlignment="1">
      <alignment horizontal="center"/>
    </xf>
    <xf numFmtId="0" fontId="22" fillId="0" borderId="1" xfId="0" applyFont="1" applyBorder="1"/>
    <xf numFmtId="0" fontId="22" fillId="0" borderId="53" xfId="0" applyFont="1" applyBorder="1"/>
    <xf numFmtId="0" fontId="22" fillId="0" borderId="54" xfId="0" applyFont="1" applyBorder="1"/>
    <xf numFmtId="0" fontId="22" fillId="0" borderId="3" xfId="0" applyFont="1" applyBorder="1" applyAlignment="1">
      <alignment horizontal="center"/>
    </xf>
    <xf numFmtId="0" fontId="22" fillId="0" borderId="55" xfId="0" applyFont="1" applyBorder="1"/>
    <xf numFmtId="0" fontId="22" fillId="0" borderId="56" xfId="0" applyFont="1" applyBorder="1"/>
    <xf numFmtId="0" fontId="25" fillId="0" borderId="0" xfId="9" applyFont="1"/>
    <xf numFmtId="168" fontId="22" fillId="0" borderId="56" xfId="1" applyNumberFormat="1" applyFont="1" applyBorder="1" applyAlignment="1">
      <alignment horizontal="center"/>
    </xf>
    <xf numFmtId="166" fontId="25" fillId="0" borderId="0" xfId="9" applyNumberFormat="1" applyFont="1"/>
    <xf numFmtId="168" fontId="22" fillId="0" borderId="56" xfId="0" applyNumberFormat="1" applyFont="1" applyBorder="1" applyAlignment="1">
      <alignment horizontal="center"/>
    </xf>
    <xf numFmtId="0" fontId="22" fillId="0" borderId="3" xfId="0" applyFont="1" applyBorder="1"/>
    <xf numFmtId="0" fontId="22" fillId="0" borderId="56" xfId="0" applyFont="1" applyBorder="1" applyAlignment="1">
      <alignment horizontal="center"/>
    </xf>
    <xf numFmtId="0" fontId="24" fillId="0" borderId="55" xfId="0" applyFont="1" applyBorder="1" applyAlignment="1">
      <alignment horizontal="right"/>
    </xf>
    <xf numFmtId="168" fontId="24" fillId="0" borderId="57" xfId="0" applyNumberFormat="1" applyFont="1" applyBorder="1" applyAlignment="1">
      <alignment horizontal="center"/>
    </xf>
    <xf numFmtId="166" fontId="22" fillId="0" borderId="0" xfId="0" applyNumberFormat="1" applyFont="1"/>
    <xf numFmtId="0" fontId="22" fillId="0" borderId="55" xfId="0" applyFont="1" applyBorder="1" applyAlignment="1">
      <alignment horizontal="right"/>
    </xf>
    <xf numFmtId="0" fontId="22" fillId="0" borderId="5" xfId="0" applyFont="1" applyBorder="1"/>
    <xf numFmtId="0" fontId="22" fillId="0" borderId="58" xfId="0" applyFont="1" applyBorder="1"/>
    <xf numFmtId="0" fontId="22" fillId="0" borderId="59" xfId="0" applyFont="1" applyBorder="1"/>
    <xf numFmtId="173" fontId="22" fillId="0" borderId="0" xfId="0" applyNumberFormat="1" applyFont="1"/>
    <xf numFmtId="168" fontId="22" fillId="0" borderId="0" xfId="0" applyNumberFormat="1" applyFont="1"/>
    <xf numFmtId="174" fontId="15" fillId="0" borderId="19" xfId="5" applyNumberFormat="1" applyFont="1" applyFill="1" applyBorder="1" applyAlignment="1" applyProtection="1">
      <alignment vertical="center" wrapText="1"/>
    </xf>
    <xf numFmtId="43" fontId="15" fillId="0" borderId="19" xfId="5" applyFont="1" applyFill="1" applyBorder="1" applyAlignment="1" applyProtection="1">
      <alignment vertical="center" wrapText="1"/>
    </xf>
    <xf numFmtId="174" fontId="15" fillId="0" borderId="37" xfId="5" applyNumberFormat="1" applyFont="1" applyFill="1" applyBorder="1" applyAlignment="1" applyProtection="1">
      <alignment vertical="center" wrapText="1"/>
    </xf>
    <xf numFmtId="174" fontId="15" fillId="0" borderId="16" xfId="5" applyNumberFormat="1" applyFont="1" applyFill="1" applyBorder="1" applyAlignment="1" applyProtection="1">
      <alignment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center" vertical="center" wrapText="1"/>
    </xf>
    <xf numFmtId="171" fontId="12" fillId="22" borderId="9" xfId="0" applyNumberFormat="1" applyFont="1" applyFill="1" applyBorder="1" applyAlignment="1">
      <alignment vertical="center"/>
    </xf>
    <xf numFmtId="166" fontId="15" fillId="0" borderId="0" xfId="1" applyFont="1" applyAlignment="1">
      <alignment vertical="center"/>
    </xf>
    <xf numFmtId="166" fontId="12" fillId="0" borderId="9" xfId="1" applyFont="1" applyBorder="1" applyAlignment="1">
      <alignment horizontal="center" vertical="center" wrapText="1"/>
    </xf>
    <xf numFmtId="166" fontId="15" fillId="6" borderId="9" xfId="1" applyFont="1" applyFill="1" applyBorder="1" applyAlignment="1" applyProtection="1">
      <alignment vertical="center"/>
    </xf>
    <xf numFmtId="166" fontId="15" fillId="0" borderId="14" xfId="1" applyFont="1" applyFill="1" applyBorder="1" applyAlignment="1" applyProtection="1">
      <alignment vertical="center"/>
    </xf>
    <xf numFmtId="166" fontId="15" fillId="0" borderId="19" xfId="1" applyFont="1" applyBorder="1" applyAlignment="1" applyProtection="1">
      <alignment vertical="center" wrapText="1"/>
    </xf>
    <xf numFmtId="166" fontId="15" fillId="0" borderId="39" xfId="1" applyFont="1" applyBorder="1" applyAlignment="1" applyProtection="1">
      <alignment vertical="center" wrapText="1"/>
    </xf>
    <xf numFmtId="166" fontId="15" fillId="6" borderId="7" xfId="1" applyFont="1" applyFill="1" applyBorder="1" applyAlignment="1">
      <alignment horizontal="center" vertical="center"/>
    </xf>
    <xf numFmtId="166" fontId="15" fillId="0" borderId="34" xfId="1" applyFont="1" applyBorder="1" applyAlignment="1" applyProtection="1">
      <alignment vertical="center" wrapText="1"/>
    </xf>
    <xf numFmtId="166" fontId="15" fillId="0" borderId="4" xfId="1" applyFont="1" applyBorder="1" applyAlignment="1" applyProtection="1">
      <alignment vertical="center" wrapText="1"/>
    </xf>
    <xf numFmtId="166" fontId="16" fillId="18" borderId="45" xfId="1" applyFont="1" applyFill="1" applyBorder="1" applyAlignment="1">
      <alignment vertical="center"/>
    </xf>
    <xf numFmtId="166" fontId="21" fillId="0" borderId="19" xfId="1" applyFont="1" applyFill="1" applyBorder="1" applyAlignment="1"/>
    <xf numFmtId="166" fontId="12" fillId="0" borderId="9" xfId="1" applyFont="1" applyBorder="1" applyAlignment="1">
      <alignment vertical="center"/>
    </xf>
    <xf numFmtId="166" fontId="15" fillId="7" borderId="9" xfId="1" applyFont="1" applyFill="1" applyBorder="1" applyAlignment="1" applyProtection="1">
      <alignment vertical="center"/>
    </xf>
    <xf numFmtId="166" fontId="15" fillId="19" borderId="9" xfId="1" applyFont="1" applyFill="1" applyBorder="1" applyAlignment="1" applyProtection="1">
      <alignment vertical="center"/>
    </xf>
    <xf numFmtId="166" fontId="15" fillId="20" borderId="9" xfId="1" applyFont="1" applyFill="1" applyBorder="1" applyAlignment="1" applyProtection="1">
      <alignment vertical="center"/>
    </xf>
    <xf numFmtId="166" fontId="15" fillId="13" borderId="9" xfId="1" applyFont="1" applyFill="1" applyBorder="1" applyAlignment="1" applyProtection="1">
      <alignment vertical="center"/>
    </xf>
    <xf numFmtId="166" fontId="15" fillId="21" borderId="9" xfId="1" applyFont="1" applyFill="1" applyBorder="1" applyAlignment="1" applyProtection="1">
      <alignment vertical="center"/>
    </xf>
    <xf numFmtId="164" fontId="3" fillId="0" borderId="1" xfId="2" applyFont="1" applyBorder="1" applyAlignment="1">
      <alignment horizontal="center" vertical="center" wrapText="1"/>
    </xf>
    <xf numFmtId="164" fontId="3" fillId="0" borderId="2" xfId="2" applyFont="1" applyBorder="1" applyAlignment="1">
      <alignment horizontal="center" vertical="center" wrapText="1"/>
    </xf>
    <xf numFmtId="164" fontId="3" fillId="0" borderId="3" xfId="2" applyFont="1" applyBorder="1" applyAlignment="1">
      <alignment horizontal="center" vertical="center" wrapText="1"/>
    </xf>
    <xf numFmtId="164" fontId="3" fillId="0" borderId="4" xfId="2" applyFont="1" applyBorder="1" applyAlignment="1">
      <alignment horizontal="center" vertical="center" wrapText="1"/>
    </xf>
    <xf numFmtId="164" fontId="5" fillId="0" borderId="3" xfId="2" applyFont="1" applyBorder="1" applyAlignment="1">
      <alignment horizontal="center" vertical="center"/>
    </xf>
    <xf numFmtId="164" fontId="5" fillId="0" borderId="4" xfId="2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164" fontId="12" fillId="0" borderId="32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</cellXfs>
  <cellStyles count="10">
    <cellStyle name="Comma" xfId="1" builtinId="3"/>
    <cellStyle name="Comma 2" xfId="4" xr:uid="{469F24E7-8D7B-480A-BA36-83DEC166C6FD}"/>
    <cellStyle name="Comma_5.1.2 Activity Schedule" xfId="5" xr:uid="{6D8FE505-FF88-4185-BFAA-EDC2CE5CF49A}"/>
    <cellStyle name="Normal" xfId="0" builtinId="0"/>
    <cellStyle name="Normal 3 2" xfId="9" xr:uid="{A740CD3A-629B-4418-903B-0A7C84F7E71B}"/>
    <cellStyle name="Normal 5" xfId="2" xr:uid="{47D37ADE-5C42-41C6-9DBB-2F8FF534156A}"/>
    <cellStyle name="Normal_BILL2F~1" xfId="8" xr:uid="{3E63E0D5-8CA5-4FF3-BFC0-5C0E9AE6ACFC}"/>
    <cellStyle name="Normal_C1-a" xfId="6" xr:uid="{0599234E-97F2-400F-866F-BEFCB06F8789}"/>
    <cellStyle name="Normal_C1-b" xfId="7" xr:uid="{977F84BF-0157-4B5B-A1EB-23D5A059627B}"/>
    <cellStyle name="Normal_C4" xfId="3" xr:uid="{04B11D5B-F8CB-419B-B558-777C55E69A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SOFFICE\EXCEL\PROJECTS\MERENSKY\ENQ.DOC\DCF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osals/Tenders/AUT05-335%20-%20Grootvlei%20Turbine%20C&amp;I/COST%20CALC/Changed%20by%20Des%20-%20Final_Price_Schmadl_to_DES_GVL%20047%20Turb%20Mod%20Activity%20Schedule%20and%20Prices_DE_05-07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robleMS/LOCALS~1/Temp/GWViewer/Analysis%20Breakdown/Hitachi%20Price%20schedules/20070119%20Hitachi-Turb%20Activity%20Schedules(3unit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Majuba\Stacker%20Evaluation\Krupp\300-720%20HCS%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robleMS/LOCALS~1/Temp/GWViewer/Data/Vote%20Revision/Votrev99/Vote'96/Vote'96%20new%20files/96cons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robleMS/LOCALS~1/Temp/GWViewer/DATA%20(D)/Work%20Data/Alpha%20Project/Boiler%20&amp;%20Turbine/Negotiation%20strategies/Negotiation%20modelling/Data/Turbin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U%20Boo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robleMS/LOCALS~1/Temp/GWViewer/Data/Finman/WUC/REP99/Votf08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Grootvlei/Tenders/Honeywell/Honeywell%20Excel%20files/2.9%20Schedule%20of%20Forecast%20Rate%20of%20Invoicin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Majuba\Stacker%20Evaluation\Krupp\QS%20Inf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s/Camden/Prices/Unit%206%20TOT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F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ctivities"/>
      <sheetName val="Currency &amp; Price Adj cashflow"/>
      <sheetName val="Rates &amp; Prices"/>
      <sheetName val="Currency_&amp;_Price_Adj_cashflow"/>
      <sheetName val="Rates_&amp;_Prices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tachi Summary (0)"/>
      <sheetName val="Hitachi Activities"/>
      <sheetName val="Activities (2)"/>
      <sheetName val="Activities"/>
      <sheetName val="Sheet1"/>
      <sheetName val="Cover"/>
      <sheetName val=" Unit 1 Summary"/>
      <sheetName val="Unit 1Cash"/>
      <sheetName val="Unit 2 Summary"/>
      <sheetName val="Unit 2 Cash"/>
      <sheetName val="Unit 3 Summary"/>
      <sheetName val="Unit 3 Cas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Progress Tables"/>
      <sheetName val="Progress Curve"/>
      <sheetName val="Net Cash Table"/>
      <sheetName val="Cash Out Table"/>
      <sheetName val="AT COMPLETION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SUMREP"/>
      <sheetName val=" Unit 1 Summary"/>
      <sheetName val="Total Cost"/>
      <sheetName val="IM Project n"/>
      <sheetName val="Turbine Tender 3 Unit base (2)"/>
      <sheetName val="CPA Formulae"/>
      <sheetName val="Input Sheet"/>
      <sheetName val="EXTERNAL SERVICES-DISCIPLINE "/>
      <sheetName val="GVL"/>
      <sheetName val="_Unit 1 Summary"/>
      <sheetName val="Qm"/>
      <sheetName val="PROCUREMENT DATA"/>
      <sheetName val="Budget Utilisation"/>
      <sheetName val="Statistics"/>
      <sheetName val="IS"/>
      <sheetName val="Sheet1"/>
      <sheetName val="Consol IS"/>
      <sheetName val="E_PS5"/>
      <sheetName val="E_PS51"/>
      <sheetName val="300-720 HCS 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43">
          <cell r="C1143" t="str">
            <v>.</v>
          </cell>
        </row>
        <row r="1144">
          <cell r="C1144" t="str">
            <v>1100-001</v>
          </cell>
        </row>
        <row r="1145">
          <cell r="C1145" t="str">
            <v>1100-002</v>
          </cell>
        </row>
        <row r="1146">
          <cell r="C1146" t="str">
            <v>1100-003</v>
          </cell>
        </row>
        <row r="1147">
          <cell r="C1147" t="str">
            <v>1100-004</v>
          </cell>
        </row>
        <row r="1148">
          <cell r="C1148" t="str">
            <v>1100-005</v>
          </cell>
        </row>
        <row r="1149">
          <cell r="C1149" t="str">
            <v>1100-006</v>
          </cell>
        </row>
        <row r="1150">
          <cell r="C1150" t="str">
            <v>1100-007</v>
          </cell>
        </row>
        <row r="1151">
          <cell r="C1151" t="str">
            <v>1100-008</v>
          </cell>
        </row>
        <row r="1152">
          <cell r="C1152" t="str">
            <v>1100-009</v>
          </cell>
        </row>
        <row r="1153">
          <cell r="C1153" t="str">
            <v>1100-010</v>
          </cell>
        </row>
        <row r="1154">
          <cell r="C1154" t="str">
            <v>1100-011</v>
          </cell>
        </row>
        <row r="1155">
          <cell r="C1155" t="str">
            <v>1100-012</v>
          </cell>
        </row>
        <row r="1156">
          <cell r="C1156" t="str">
            <v>1100-013</v>
          </cell>
        </row>
        <row r="1157">
          <cell r="C1157" t="str">
            <v>1100-014</v>
          </cell>
        </row>
        <row r="1158">
          <cell r="C1158" t="str">
            <v>1100-015</v>
          </cell>
        </row>
        <row r="1159">
          <cell r="C1159" t="str">
            <v>1100-016</v>
          </cell>
        </row>
        <row r="1160">
          <cell r="C1160" t="str">
            <v>1100-017</v>
          </cell>
        </row>
        <row r="1161">
          <cell r="C1161" t="str">
            <v>1100-018</v>
          </cell>
        </row>
      </sheetData>
      <sheetData sheetId="22"/>
      <sheetData sheetId="23"/>
      <sheetData sheetId="24"/>
      <sheetData sheetId="25">
        <row r="13">
          <cell r="F13" t="str">
            <v>.</v>
          </cell>
        </row>
        <row r="14">
          <cell r="F14" t="str">
            <v>101-001</v>
          </cell>
        </row>
        <row r="15">
          <cell r="F15" t="str">
            <v>104-001</v>
          </cell>
        </row>
        <row r="16">
          <cell r="F16" t="str">
            <v>104-002</v>
          </cell>
        </row>
        <row r="17">
          <cell r="F17" t="str">
            <v>104-003</v>
          </cell>
        </row>
        <row r="18">
          <cell r="F18" t="str">
            <v>.</v>
          </cell>
        </row>
        <row r="19">
          <cell r="F19" t="str">
            <v>102-001</v>
          </cell>
        </row>
        <row r="20">
          <cell r="F20" t="str">
            <v>102-002</v>
          </cell>
        </row>
        <row r="21">
          <cell r="F21" t="str">
            <v>102-003</v>
          </cell>
        </row>
        <row r="22">
          <cell r="F22" t="str">
            <v>102-004</v>
          </cell>
        </row>
        <row r="23">
          <cell r="F23" t="str">
            <v>102-005</v>
          </cell>
        </row>
        <row r="24">
          <cell r="F24" t="str">
            <v>102-006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106-001</v>
          </cell>
        </row>
        <row r="28">
          <cell r="F28" t="str">
            <v>106-002</v>
          </cell>
        </row>
        <row r="29">
          <cell r="F29" t="str">
            <v>107-001</v>
          </cell>
        </row>
        <row r="30">
          <cell r="F30" t="str">
            <v>107-002</v>
          </cell>
        </row>
        <row r="31">
          <cell r="F31" t="str">
            <v>107-003</v>
          </cell>
        </row>
        <row r="32">
          <cell r="F32" t="str">
            <v>108-001</v>
          </cell>
        </row>
        <row r="33">
          <cell r="F33" t="str">
            <v>108-002</v>
          </cell>
        </row>
        <row r="34">
          <cell r="F34" t="str">
            <v>108-003</v>
          </cell>
        </row>
        <row r="35">
          <cell r="F35" t="str">
            <v>108-004</v>
          </cell>
        </row>
        <row r="36">
          <cell r="F36" t="str">
            <v>108-005</v>
          </cell>
        </row>
        <row r="37">
          <cell r="F37" t="str">
            <v>109-001</v>
          </cell>
        </row>
        <row r="38">
          <cell r="F38" t="str">
            <v>109-002</v>
          </cell>
        </row>
        <row r="39">
          <cell r="F39" t="str">
            <v>109-003</v>
          </cell>
        </row>
        <row r="40">
          <cell r="F40" t="str">
            <v>110-001</v>
          </cell>
        </row>
        <row r="41">
          <cell r="F41" t="str">
            <v>110-002</v>
          </cell>
        </row>
        <row r="42">
          <cell r="F42" t="str">
            <v>110-003</v>
          </cell>
        </row>
        <row r="43">
          <cell r="F43" t="str">
            <v>110-004</v>
          </cell>
        </row>
        <row r="44">
          <cell r="F44" t="str">
            <v>110-005</v>
          </cell>
        </row>
        <row r="45">
          <cell r="F45" t="str">
            <v>110-006</v>
          </cell>
        </row>
        <row r="46">
          <cell r="F46" t="str">
            <v>110-007</v>
          </cell>
        </row>
        <row r="47">
          <cell r="F47" t="str">
            <v>110-008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111-001</v>
          </cell>
        </row>
        <row r="71">
          <cell r="F71" t="str">
            <v>.</v>
          </cell>
        </row>
        <row r="72">
          <cell r="F72" t="str">
            <v>112-001</v>
          </cell>
        </row>
        <row r="73">
          <cell r="F73" t="str">
            <v>112-002</v>
          </cell>
        </row>
        <row r="74">
          <cell r="F74" t="str">
            <v>112-003</v>
          </cell>
        </row>
        <row r="75">
          <cell r="F75" t="str">
            <v>112-004</v>
          </cell>
        </row>
        <row r="76">
          <cell r="F76" t="str">
            <v>112-005</v>
          </cell>
        </row>
        <row r="77">
          <cell r="F77" t="str">
            <v>112-006</v>
          </cell>
        </row>
        <row r="78">
          <cell r="F78" t="str">
            <v>112-007</v>
          </cell>
        </row>
        <row r="79">
          <cell r="F79" t="str">
            <v>112-008</v>
          </cell>
        </row>
        <row r="80">
          <cell r="F80" t="str">
            <v>112-009</v>
          </cell>
        </row>
        <row r="81">
          <cell r="F81" t="str">
            <v>112-010</v>
          </cell>
        </row>
        <row r="82">
          <cell r="F82" t="str">
            <v>112-011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113-001</v>
          </cell>
        </row>
        <row r="86">
          <cell r="F86" t="str">
            <v>113-002</v>
          </cell>
        </row>
        <row r="87">
          <cell r="F87" t="str">
            <v>113-003</v>
          </cell>
        </row>
        <row r="88">
          <cell r="F88" t="str">
            <v>113-004</v>
          </cell>
        </row>
        <row r="89">
          <cell r="F89" t="str">
            <v>113-005</v>
          </cell>
        </row>
        <row r="90">
          <cell r="F90" t="str">
            <v>113-006</v>
          </cell>
        </row>
        <row r="91">
          <cell r="F91" t="str">
            <v>113-007</v>
          </cell>
        </row>
        <row r="92">
          <cell r="F92" t="str">
            <v>113-008</v>
          </cell>
        </row>
        <row r="93">
          <cell r="F93" t="str">
            <v>113-009</v>
          </cell>
        </row>
        <row r="94">
          <cell r="F94" t="str">
            <v>113-010</v>
          </cell>
        </row>
        <row r="95">
          <cell r="F95" t="str">
            <v>113-011</v>
          </cell>
        </row>
        <row r="96">
          <cell r="F96" t="str">
            <v>113-012</v>
          </cell>
        </row>
        <row r="97">
          <cell r="F97" t="str">
            <v>113-013</v>
          </cell>
        </row>
        <row r="98">
          <cell r="F98" t="str">
            <v>113-014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113-016</v>
          </cell>
        </row>
        <row r="129">
          <cell r="F129" t="str">
            <v>.</v>
          </cell>
        </row>
        <row r="130">
          <cell r="F130" t="str">
            <v>114-001</v>
          </cell>
        </row>
        <row r="131">
          <cell r="F131" t="str">
            <v>114-002</v>
          </cell>
        </row>
        <row r="132">
          <cell r="F132" t="str">
            <v>114-003</v>
          </cell>
        </row>
        <row r="133">
          <cell r="F133" t="str">
            <v>114-004</v>
          </cell>
        </row>
        <row r="134">
          <cell r="F134" t="str">
            <v>114-005</v>
          </cell>
        </row>
        <row r="135">
          <cell r="F135" t="str">
            <v>115-001</v>
          </cell>
        </row>
        <row r="136">
          <cell r="F136" t="str">
            <v>115-002</v>
          </cell>
        </row>
        <row r="137">
          <cell r="F137" t="str">
            <v>116-001</v>
          </cell>
        </row>
        <row r="138">
          <cell r="F138" t="str">
            <v>116-002</v>
          </cell>
        </row>
        <row r="139">
          <cell r="F139" t="str">
            <v>116-003</v>
          </cell>
        </row>
        <row r="140">
          <cell r="F140" t="str">
            <v>117-001</v>
          </cell>
        </row>
        <row r="141">
          <cell r="F141" t="str">
            <v>118-001</v>
          </cell>
        </row>
        <row r="142">
          <cell r="F142" t="str">
            <v>119-001</v>
          </cell>
        </row>
        <row r="143">
          <cell r="F143" t="str">
            <v>119-002</v>
          </cell>
        </row>
        <row r="144">
          <cell r="F144" t="str">
            <v>119-003</v>
          </cell>
        </row>
        <row r="145">
          <cell r="F145" t="str">
            <v>119-004</v>
          </cell>
        </row>
        <row r="146">
          <cell r="F146" t="str">
            <v>119-005</v>
          </cell>
        </row>
        <row r="147">
          <cell r="F147" t="str">
            <v>119-006</v>
          </cell>
        </row>
        <row r="148">
          <cell r="F148" t="str">
            <v>114-006</v>
          </cell>
        </row>
        <row r="149">
          <cell r="F149" t="str">
            <v>115-003</v>
          </cell>
        </row>
        <row r="150">
          <cell r="F150" t="str">
            <v>115-004</v>
          </cell>
        </row>
        <row r="151">
          <cell r="F151" t="str">
            <v>119-007</v>
          </cell>
        </row>
        <row r="152">
          <cell r="F152" t="str">
            <v>119-008</v>
          </cell>
        </row>
        <row r="153">
          <cell r="F153" t="str">
            <v>119-009</v>
          </cell>
        </row>
        <row r="154">
          <cell r="F154" t="str">
            <v>119-010</v>
          </cell>
        </row>
        <row r="155">
          <cell r="F155" t="str">
            <v>119-011</v>
          </cell>
        </row>
        <row r="156">
          <cell r="F156" t="str">
            <v>119-012</v>
          </cell>
        </row>
        <row r="157">
          <cell r="F157" t="str">
            <v>119-013</v>
          </cell>
        </row>
        <row r="158">
          <cell r="F158" t="str">
            <v>119-014</v>
          </cell>
        </row>
        <row r="159">
          <cell r="F159" t="str">
            <v>119-015</v>
          </cell>
        </row>
        <row r="160">
          <cell r="F160" t="str">
            <v>119-016</v>
          </cell>
        </row>
        <row r="161">
          <cell r="F161" t="str">
            <v>119-017</v>
          </cell>
        </row>
        <row r="162">
          <cell r="F162" t="str">
            <v>119-018</v>
          </cell>
        </row>
        <row r="163">
          <cell r="F163" t="str">
            <v>119-019</v>
          </cell>
        </row>
        <row r="164">
          <cell r="F164" t="str">
            <v>119-020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68">
          <cell r="F168" t="str">
            <v>.</v>
          </cell>
        </row>
        <row r="175">
          <cell r="F175" t="str">
            <v>.</v>
          </cell>
        </row>
        <row r="176">
          <cell r="F176" t="str">
            <v>120-001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  <row r="182">
          <cell r="F182" t="str">
            <v>.</v>
          </cell>
        </row>
      </sheetData>
      <sheetData sheetId="26">
        <row r="13">
          <cell r="F13" t="str">
            <v>.</v>
          </cell>
        </row>
        <row r="14">
          <cell r="F14" t="str">
            <v>201-001</v>
          </cell>
        </row>
        <row r="15">
          <cell r="F15" t="str">
            <v>204-001</v>
          </cell>
        </row>
        <row r="16">
          <cell r="F16" t="str">
            <v>204-002</v>
          </cell>
        </row>
        <row r="17">
          <cell r="F17" t="str">
            <v>204-003</v>
          </cell>
        </row>
        <row r="18">
          <cell r="F18" t="str">
            <v>.</v>
          </cell>
        </row>
        <row r="19">
          <cell r="F19" t="str">
            <v>202-001</v>
          </cell>
        </row>
        <row r="20">
          <cell r="F20" t="str">
            <v>202-002</v>
          </cell>
        </row>
        <row r="21">
          <cell r="F21" t="str">
            <v>202-003</v>
          </cell>
        </row>
        <row r="22">
          <cell r="F22" t="str">
            <v>202-004</v>
          </cell>
        </row>
        <row r="23">
          <cell r="F23" t="str">
            <v>202-005</v>
          </cell>
        </row>
        <row r="24">
          <cell r="F24" t="str">
            <v>202-006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206-001</v>
          </cell>
        </row>
        <row r="28">
          <cell r="F28" t="str">
            <v>206-002</v>
          </cell>
        </row>
        <row r="29">
          <cell r="F29" t="str">
            <v>207-001</v>
          </cell>
        </row>
        <row r="30">
          <cell r="F30" t="str">
            <v>207-002</v>
          </cell>
        </row>
        <row r="31">
          <cell r="F31" t="str">
            <v>207-003</v>
          </cell>
        </row>
        <row r="32">
          <cell r="F32" t="str">
            <v>208-001</v>
          </cell>
        </row>
        <row r="33">
          <cell r="F33" t="str">
            <v>208-002</v>
          </cell>
        </row>
        <row r="34">
          <cell r="F34" t="str">
            <v>208-003</v>
          </cell>
        </row>
        <row r="35">
          <cell r="F35" t="str">
            <v>208-004</v>
          </cell>
        </row>
        <row r="36">
          <cell r="F36" t="str">
            <v>208-005</v>
          </cell>
        </row>
        <row r="37">
          <cell r="F37" t="str">
            <v>209-001</v>
          </cell>
        </row>
        <row r="38">
          <cell r="F38" t="str">
            <v>209-002</v>
          </cell>
        </row>
        <row r="39">
          <cell r="F39" t="str">
            <v>209-003</v>
          </cell>
        </row>
        <row r="40">
          <cell r="F40" t="str">
            <v>210-001</v>
          </cell>
        </row>
        <row r="41">
          <cell r="F41" t="str">
            <v>210-002</v>
          </cell>
        </row>
        <row r="42">
          <cell r="F42" t="str">
            <v>210-003</v>
          </cell>
        </row>
        <row r="43">
          <cell r="F43" t="str">
            <v>210-004</v>
          </cell>
        </row>
        <row r="44">
          <cell r="F44" t="str">
            <v>210-005</v>
          </cell>
        </row>
        <row r="45">
          <cell r="F45" t="str">
            <v>210-006</v>
          </cell>
        </row>
        <row r="46">
          <cell r="F46" t="str">
            <v>210-007</v>
          </cell>
        </row>
        <row r="47">
          <cell r="F47" t="str">
            <v>210-008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211-001</v>
          </cell>
        </row>
        <row r="71">
          <cell r="F71" t="str">
            <v>.</v>
          </cell>
        </row>
        <row r="72">
          <cell r="F72" t="str">
            <v>212-001</v>
          </cell>
        </row>
        <row r="73">
          <cell r="F73" t="str">
            <v>212-002</v>
          </cell>
        </row>
        <row r="74">
          <cell r="F74" t="str">
            <v>212-003</v>
          </cell>
        </row>
        <row r="75">
          <cell r="F75" t="str">
            <v>212-004</v>
          </cell>
        </row>
        <row r="76">
          <cell r="F76" t="str">
            <v>212-005</v>
          </cell>
        </row>
        <row r="77">
          <cell r="F77" t="str">
            <v>212-006</v>
          </cell>
        </row>
        <row r="78">
          <cell r="F78" t="str">
            <v>212-007</v>
          </cell>
        </row>
        <row r="79">
          <cell r="F79" t="str">
            <v>212-008</v>
          </cell>
        </row>
        <row r="80">
          <cell r="F80" t="str">
            <v>212-009</v>
          </cell>
        </row>
        <row r="81">
          <cell r="F81" t="str">
            <v>212-010</v>
          </cell>
        </row>
        <row r="82">
          <cell r="F82" t="str">
            <v>212-011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213-001</v>
          </cell>
        </row>
        <row r="86">
          <cell r="F86" t="str">
            <v>213-002</v>
          </cell>
        </row>
        <row r="87">
          <cell r="F87" t="str">
            <v>213-003</v>
          </cell>
        </row>
        <row r="88">
          <cell r="F88" t="str">
            <v>213-004</v>
          </cell>
        </row>
        <row r="89">
          <cell r="F89" t="str">
            <v>213-005</v>
          </cell>
        </row>
        <row r="90">
          <cell r="F90" t="str">
            <v>213-006</v>
          </cell>
        </row>
        <row r="91">
          <cell r="F91" t="str">
            <v>213-007</v>
          </cell>
        </row>
        <row r="92">
          <cell r="F92" t="str">
            <v>213-008</v>
          </cell>
        </row>
        <row r="93">
          <cell r="F93" t="str">
            <v>213-009</v>
          </cell>
        </row>
        <row r="94">
          <cell r="F94" t="str">
            <v>213-010</v>
          </cell>
        </row>
        <row r="95">
          <cell r="F95" t="str">
            <v>213-011</v>
          </cell>
        </row>
        <row r="96">
          <cell r="F96" t="str">
            <v>213-012</v>
          </cell>
        </row>
        <row r="97">
          <cell r="F97" t="str">
            <v>213-013</v>
          </cell>
        </row>
        <row r="98">
          <cell r="F98" t="str">
            <v>213-014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213-016</v>
          </cell>
        </row>
        <row r="129">
          <cell r="F129" t="str">
            <v>.</v>
          </cell>
        </row>
        <row r="130">
          <cell r="F130" t="str">
            <v>214-001</v>
          </cell>
        </row>
        <row r="131">
          <cell r="F131" t="str">
            <v>214-002</v>
          </cell>
        </row>
        <row r="132">
          <cell r="F132" t="str">
            <v>214-003</v>
          </cell>
        </row>
        <row r="133">
          <cell r="F133" t="str">
            <v>214-004</v>
          </cell>
        </row>
        <row r="134">
          <cell r="F134" t="str">
            <v>214-005</v>
          </cell>
        </row>
        <row r="135">
          <cell r="F135" t="str">
            <v>215-001</v>
          </cell>
        </row>
        <row r="136">
          <cell r="F136" t="str">
            <v>215-002</v>
          </cell>
        </row>
        <row r="137">
          <cell r="F137" t="str">
            <v>216-001</v>
          </cell>
        </row>
        <row r="138">
          <cell r="F138" t="str">
            <v>216-002</v>
          </cell>
        </row>
        <row r="139">
          <cell r="F139" t="str">
            <v>216-003</v>
          </cell>
        </row>
        <row r="140">
          <cell r="F140" t="str">
            <v>217-001</v>
          </cell>
        </row>
        <row r="141">
          <cell r="F141" t="str">
            <v>218-001</v>
          </cell>
        </row>
        <row r="142">
          <cell r="F142" t="str">
            <v>219-001</v>
          </cell>
        </row>
        <row r="143">
          <cell r="F143" t="str">
            <v>219-002</v>
          </cell>
        </row>
        <row r="144">
          <cell r="F144" t="str">
            <v>219-003</v>
          </cell>
        </row>
        <row r="145">
          <cell r="F145" t="str">
            <v>219-004</v>
          </cell>
        </row>
        <row r="146">
          <cell r="F146" t="str">
            <v>219-005</v>
          </cell>
        </row>
        <row r="147">
          <cell r="F147" t="str">
            <v>219-006</v>
          </cell>
        </row>
        <row r="148">
          <cell r="F148" t="str">
            <v>214-006</v>
          </cell>
        </row>
        <row r="149">
          <cell r="F149" t="str">
            <v>215-003</v>
          </cell>
        </row>
        <row r="150">
          <cell r="F150" t="str">
            <v>215-004</v>
          </cell>
        </row>
        <row r="151">
          <cell r="F151" t="str">
            <v>219-007</v>
          </cell>
        </row>
        <row r="152">
          <cell r="F152" t="str">
            <v>219-008</v>
          </cell>
        </row>
        <row r="153">
          <cell r="F153" t="str">
            <v>219-009</v>
          </cell>
        </row>
        <row r="154">
          <cell r="F154" t="str">
            <v>219-010</v>
          </cell>
        </row>
        <row r="155">
          <cell r="F155" t="str">
            <v>219-011</v>
          </cell>
        </row>
        <row r="156">
          <cell r="F156" t="str">
            <v>219-012</v>
          </cell>
        </row>
        <row r="157">
          <cell r="F157" t="str">
            <v>219-013</v>
          </cell>
        </row>
        <row r="158">
          <cell r="F158" t="str">
            <v>219-014</v>
          </cell>
        </row>
        <row r="159">
          <cell r="F159" t="str">
            <v>219-015</v>
          </cell>
        </row>
        <row r="160">
          <cell r="F160" t="str">
            <v>219-016</v>
          </cell>
        </row>
        <row r="161">
          <cell r="F161" t="str">
            <v>219-017</v>
          </cell>
        </row>
        <row r="162">
          <cell r="F162" t="str">
            <v>219-018</v>
          </cell>
        </row>
        <row r="163">
          <cell r="F163" t="str">
            <v>219-019</v>
          </cell>
        </row>
        <row r="164">
          <cell r="F164" t="str">
            <v>219-020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220-001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7">
        <row r="13">
          <cell r="F13" t="str">
            <v>.</v>
          </cell>
        </row>
        <row r="14">
          <cell r="F14" t="str">
            <v>301-001</v>
          </cell>
        </row>
        <row r="15">
          <cell r="F15" t="str">
            <v>301-002</v>
          </cell>
        </row>
        <row r="16">
          <cell r="F16" t="str">
            <v>302-001</v>
          </cell>
        </row>
        <row r="17">
          <cell r="F17" t="str">
            <v>302-002</v>
          </cell>
        </row>
        <row r="18">
          <cell r="F18" t="str">
            <v>302-003</v>
          </cell>
        </row>
        <row r="19">
          <cell r="F19" t="str">
            <v>.</v>
          </cell>
        </row>
        <row r="20">
          <cell r="F20" t="str">
            <v>303-001</v>
          </cell>
        </row>
        <row r="21">
          <cell r="F21" t="str">
            <v>303-002</v>
          </cell>
        </row>
        <row r="22">
          <cell r="F22" t="str">
            <v>303-003</v>
          </cell>
        </row>
        <row r="23">
          <cell r="F23" t="str">
            <v>303-004</v>
          </cell>
        </row>
        <row r="24">
          <cell r="F24" t="str">
            <v>303-005</v>
          </cell>
        </row>
        <row r="25">
          <cell r="F25" t="str">
            <v>304-001</v>
          </cell>
        </row>
        <row r="26">
          <cell r="F26" t="str">
            <v>304-002</v>
          </cell>
        </row>
        <row r="27">
          <cell r="F27" t="str">
            <v>304-003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305-001</v>
          </cell>
        </row>
        <row r="32">
          <cell r="F32" t="str">
            <v>305-002</v>
          </cell>
        </row>
        <row r="33">
          <cell r="F33" t="str">
            <v>305-003</v>
          </cell>
        </row>
        <row r="34">
          <cell r="F34" t="str">
            <v>305-004</v>
          </cell>
        </row>
        <row r="35">
          <cell r="F35" t="str">
            <v>305-005</v>
          </cell>
        </row>
        <row r="36">
          <cell r="F36" t="str">
            <v>305-006</v>
          </cell>
        </row>
        <row r="37">
          <cell r="F37" t="str">
            <v>305-007</v>
          </cell>
        </row>
        <row r="38">
          <cell r="F38" t="str">
            <v>305-008</v>
          </cell>
        </row>
        <row r="39">
          <cell r="F39" t="str">
            <v>306-001</v>
          </cell>
        </row>
        <row r="40">
          <cell r="F40" t="str">
            <v>306-002</v>
          </cell>
        </row>
        <row r="41">
          <cell r="F41" t="str">
            <v>306-003</v>
          </cell>
        </row>
        <row r="42">
          <cell r="F42" t="str">
            <v>306-004</v>
          </cell>
        </row>
        <row r="43">
          <cell r="F43" t="str">
            <v>306-005</v>
          </cell>
        </row>
        <row r="44">
          <cell r="F44" t="str">
            <v>306-006</v>
          </cell>
        </row>
        <row r="45">
          <cell r="F45" t="str">
            <v>306-007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306-008</v>
          </cell>
        </row>
        <row r="71">
          <cell r="F71" t="str">
            <v>.</v>
          </cell>
        </row>
        <row r="72">
          <cell r="F72" t="str">
            <v>307-001</v>
          </cell>
        </row>
        <row r="73">
          <cell r="F73" t="str">
            <v>307-002</v>
          </cell>
        </row>
        <row r="74">
          <cell r="F74" t="str">
            <v>307-003</v>
          </cell>
        </row>
        <row r="75">
          <cell r="F75" t="str">
            <v>307-004</v>
          </cell>
        </row>
        <row r="76">
          <cell r="F76" t="str">
            <v>307-005</v>
          </cell>
        </row>
        <row r="77">
          <cell r="F77" t="str">
            <v>307-006</v>
          </cell>
        </row>
        <row r="78">
          <cell r="F78" t="str">
            <v>307-007</v>
          </cell>
        </row>
        <row r="79">
          <cell r="F79" t="str">
            <v>307-008</v>
          </cell>
        </row>
        <row r="80">
          <cell r="F80" t="str">
            <v>307-009</v>
          </cell>
        </row>
        <row r="81">
          <cell r="F81" t="str">
            <v>307-010</v>
          </cell>
        </row>
        <row r="82">
          <cell r="F82" t="str">
            <v>307-011</v>
          </cell>
        </row>
        <row r="83">
          <cell r="F83" t="str">
            <v>307-012</v>
          </cell>
        </row>
        <row r="84">
          <cell r="F84" t="str">
            <v>307-013</v>
          </cell>
        </row>
        <row r="85">
          <cell r="F85" t="str">
            <v>307-014</v>
          </cell>
        </row>
        <row r="86">
          <cell r="F86" t="str">
            <v>.</v>
          </cell>
        </row>
        <row r="87">
          <cell r="F87" t="str">
            <v>310-001</v>
          </cell>
        </row>
        <row r="88">
          <cell r="F88" t="str">
            <v>310-002</v>
          </cell>
        </row>
        <row r="89">
          <cell r="F89" t="str">
            <v>307-015</v>
          </cell>
        </row>
        <row r="90">
          <cell r="F90" t="str">
            <v>309-001</v>
          </cell>
        </row>
        <row r="91">
          <cell r="F91" t="str">
            <v>309-002</v>
          </cell>
        </row>
        <row r="92">
          <cell r="F92" t="str">
            <v>310-003</v>
          </cell>
        </row>
        <row r="93">
          <cell r="F93" t="str">
            <v>310-004</v>
          </cell>
        </row>
        <row r="94">
          <cell r="F94" t="str">
            <v>310-005</v>
          </cell>
        </row>
        <row r="95">
          <cell r="F95" t="str">
            <v>308-001</v>
          </cell>
        </row>
        <row r="96">
          <cell r="F96" t="str">
            <v>310-006</v>
          </cell>
        </row>
        <row r="97">
          <cell r="F97" t="str">
            <v>310-007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310-008</v>
          </cell>
        </row>
        <row r="129">
          <cell r="F129" t="str">
            <v>.</v>
          </cell>
        </row>
        <row r="130">
          <cell r="F130" t="str">
            <v>311-001</v>
          </cell>
        </row>
        <row r="131">
          <cell r="F131" t="str">
            <v>311-002</v>
          </cell>
        </row>
        <row r="132">
          <cell r="F132" t="str">
            <v>312-001</v>
          </cell>
        </row>
        <row r="133">
          <cell r="F133" t="str">
            <v>313-001</v>
          </cell>
        </row>
        <row r="134">
          <cell r="F134" t="str">
            <v>313-002</v>
          </cell>
        </row>
        <row r="135">
          <cell r="F135" t="str">
            <v>313-003</v>
          </cell>
        </row>
        <row r="136">
          <cell r="F136" t="str">
            <v>313-004</v>
          </cell>
        </row>
        <row r="137">
          <cell r="F137" t="str">
            <v>311-003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8">
        <row r="13">
          <cell r="F13" t="str">
            <v>.</v>
          </cell>
        </row>
        <row r="14">
          <cell r="F14" t="str">
            <v>401-001</v>
          </cell>
        </row>
        <row r="15">
          <cell r="F15" t="str">
            <v>401-002</v>
          </cell>
        </row>
        <row r="16">
          <cell r="F16" t="str">
            <v>402-001</v>
          </cell>
        </row>
        <row r="17">
          <cell r="F17" t="str">
            <v>402-002</v>
          </cell>
        </row>
        <row r="18">
          <cell r="F18" t="str">
            <v>402-003</v>
          </cell>
        </row>
        <row r="19">
          <cell r="F19" t="str">
            <v>.</v>
          </cell>
        </row>
        <row r="20">
          <cell r="F20" t="str">
            <v>403-001</v>
          </cell>
        </row>
        <row r="21">
          <cell r="F21" t="str">
            <v>403-002</v>
          </cell>
        </row>
        <row r="22">
          <cell r="F22" t="str">
            <v>403-003</v>
          </cell>
        </row>
        <row r="23">
          <cell r="F23" t="str">
            <v>403-004</v>
          </cell>
        </row>
        <row r="24">
          <cell r="F24" t="str">
            <v>403-005</v>
          </cell>
        </row>
        <row r="25">
          <cell r="F25" t="str">
            <v>404-001</v>
          </cell>
        </row>
        <row r="26">
          <cell r="F26" t="str">
            <v>404-002</v>
          </cell>
        </row>
        <row r="27">
          <cell r="F27" t="str">
            <v>404-003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405-001</v>
          </cell>
        </row>
        <row r="32">
          <cell r="F32" t="str">
            <v>405-002</v>
          </cell>
        </row>
        <row r="33">
          <cell r="F33" t="str">
            <v>405-003</v>
          </cell>
        </row>
        <row r="34">
          <cell r="F34" t="str">
            <v>405-004</v>
          </cell>
        </row>
        <row r="35">
          <cell r="F35" t="str">
            <v>405-005</v>
          </cell>
        </row>
        <row r="36">
          <cell r="F36" t="str">
            <v>405-006</v>
          </cell>
        </row>
        <row r="37">
          <cell r="F37" t="str">
            <v>405-007</v>
          </cell>
        </row>
        <row r="38">
          <cell r="F38" t="str">
            <v>405-008</v>
          </cell>
        </row>
        <row r="39">
          <cell r="F39" t="str">
            <v>406-001</v>
          </cell>
        </row>
        <row r="40">
          <cell r="F40" t="str">
            <v>406-002</v>
          </cell>
        </row>
        <row r="41">
          <cell r="F41" t="str">
            <v>406-003</v>
          </cell>
        </row>
        <row r="42">
          <cell r="F42" t="str">
            <v>406-004</v>
          </cell>
        </row>
        <row r="43">
          <cell r="F43" t="str">
            <v>406-005</v>
          </cell>
        </row>
        <row r="44">
          <cell r="F44" t="str">
            <v>406-006</v>
          </cell>
        </row>
        <row r="45">
          <cell r="F45" t="str">
            <v>406-007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406-008</v>
          </cell>
        </row>
        <row r="71">
          <cell r="F71" t="str">
            <v>.</v>
          </cell>
        </row>
        <row r="72">
          <cell r="F72" t="str">
            <v>407-001</v>
          </cell>
        </row>
        <row r="73">
          <cell r="F73" t="str">
            <v>407-002</v>
          </cell>
        </row>
        <row r="74">
          <cell r="F74" t="str">
            <v>407-003</v>
          </cell>
        </row>
        <row r="75">
          <cell r="F75" t="str">
            <v>407-004</v>
          </cell>
        </row>
        <row r="76">
          <cell r="F76" t="str">
            <v>407-005</v>
          </cell>
        </row>
        <row r="77">
          <cell r="F77" t="str">
            <v>407-006</v>
          </cell>
        </row>
        <row r="78">
          <cell r="F78" t="str">
            <v>407-007</v>
          </cell>
        </row>
        <row r="79">
          <cell r="F79" t="str">
            <v>407-008</v>
          </cell>
        </row>
        <row r="80">
          <cell r="F80" t="str">
            <v>407-009</v>
          </cell>
        </row>
        <row r="81">
          <cell r="F81" t="str">
            <v>407-010</v>
          </cell>
        </row>
        <row r="82">
          <cell r="F82" t="str">
            <v>407-011</v>
          </cell>
        </row>
        <row r="83">
          <cell r="F83" t="str">
            <v>407-012</v>
          </cell>
        </row>
        <row r="84">
          <cell r="F84" t="str">
            <v>407-013</v>
          </cell>
        </row>
        <row r="85">
          <cell r="F85" t="str">
            <v>407-014</v>
          </cell>
        </row>
        <row r="86">
          <cell r="F86" t="str">
            <v>.</v>
          </cell>
        </row>
        <row r="87">
          <cell r="F87" t="str">
            <v>410-001</v>
          </cell>
        </row>
        <row r="88">
          <cell r="F88" t="str">
            <v>410-002</v>
          </cell>
        </row>
        <row r="89">
          <cell r="F89" t="str">
            <v>407-015</v>
          </cell>
        </row>
        <row r="90">
          <cell r="F90" t="str">
            <v>409-001</v>
          </cell>
        </row>
        <row r="91">
          <cell r="F91" t="str">
            <v>409-002</v>
          </cell>
        </row>
        <row r="92">
          <cell r="F92" t="str">
            <v>410-003</v>
          </cell>
        </row>
        <row r="93">
          <cell r="F93" t="str">
            <v>410-004</v>
          </cell>
        </row>
        <row r="94">
          <cell r="F94" t="str">
            <v>410-005</v>
          </cell>
        </row>
        <row r="95">
          <cell r="F95" t="str">
            <v>408-001</v>
          </cell>
        </row>
        <row r="96">
          <cell r="F96" t="str">
            <v>410-006</v>
          </cell>
        </row>
        <row r="97">
          <cell r="F97" t="str">
            <v>410-007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410-008</v>
          </cell>
        </row>
        <row r="129">
          <cell r="F129" t="str">
            <v>.</v>
          </cell>
        </row>
        <row r="130">
          <cell r="F130" t="str">
            <v>411-001</v>
          </cell>
        </row>
        <row r="131">
          <cell r="F131" t="str">
            <v>411-002</v>
          </cell>
        </row>
        <row r="132">
          <cell r="F132" t="str">
            <v>412-001</v>
          </cell>
        </row>
        <row r="133">
          <cell r="F133" t="str">
            <v>413-001</v>
          </cell>
        </row>
        <row r="134">
          <cell r="F134" t="str">
            <v>413-002</v>
          </cell>
        </row>
        <row r="135">
          <cell r="F135" t="str">
            <v>413-003</v>
          </cell>
        </row>
        <row r="136">
          <cell r="F136" t="str">
            <v>413-004</v>
          </cell>
        </row>
        <row r="137">
          <cell r="F137" t="str">
            <v>411-003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9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501-001</v>
          </cell>
        </row>
        <row r="17">
          <cell r="F17" t="str">
            <v>501-002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501-003</v>
          </cell>
        </row>
        <row r="21">
          <cell r="F21" t="str">
            <v>.</v>
          </cell>
        </row>
        <row r="22">
          <cell r="F22" t="str">
            <v>501-004</v>
          </cell>
        </row>
        <row r="23">
          <cell r="F23" t="str">
            <v>501-005</v>
          </cell>
        </row>
        <row r="24">
          <cell r="F24" t="str">
            <v>501-006</v>
          </cell>
        </row>
        <row r="25">
          <cell r="F25" t="str">
            <v>501-007</v>
          </cell>
        </row>
        <row r="26">
          <cell r="F26" t="str">
            <v>501-008</v>
          </cell>
        </row>
        <row r="27">
          <cell r="F27" t="str">
            <v>501-009</v>
          </cell>
        </row>
        <row r="28">
          <cell r="F28" t="str">
            <v>501-010</v>
          </cell>
        </row>
        <row r="29">
          <cell r="F29" t="str">
            <v>501-011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501-012</v>
          </cell>
        </row>
        <row r="71">
          <cell r="F71" t="str">
            <v>.</v>
          </cell>
        </row>
        <row r="72">
          <cell r="F72" t="str">
            <v>502-001</v>
          </cell>
        </row>
        <row r="73">
          <cell r="F73" t="str">
            <v>502-002</v>
          </cell>
        </row>
        <row r="74">
          <cell r="F74" t="str">
            <v>502-003</v>
          </cell>
        </row>
        <row r="75">
          <cell r="F75" t="str">
            <v>.</v>
          </cell>
        </row>
        <row r="76">
          <cell r="F76" t="str">
            <v>502-004</v>
          </cell>
        </row>
        <row r="77">
          <cell r="F77" t="str">
            <v>502-005</v>
          </cell>
        </row>
        <row r="78">
          <cell r="F78" t="str">
            <v>502-006</v>
          </cell>
        </row>
        <row r="79">
          <cell r="F79" t="str">
            <v>502-007</v>
          </cell>
        </row>
        <row r="80">
          <cell r="F80" t="str">
            <v>502-008</v>
          </cell>
        </row>
        <row r="81">
          <cell r="F81" t="str">
            <v>502-009</v>
          </cell>
        </row>
        <row r="82">
          <cell r="F82" t="str">
            <v>502-010</v>
          </cell>
        </row>
        <row r="83">
          <cell r="F83" t="str">
            <v>502-011</v>
          </cell>
        </row>
        <row r="84">
          <cell r="F84" t="str">
            <v>.</v>
          </cell>
        </row>
        <row r="85">
          <cell r="F85" t="str">
            <v>502-012</v>
          </cell>
        </row>
        <row r="86">
          <cell r="F86" t="str">
            <v>502-013</v>
          </cell>
        </row>
        <row r="87">
          <cell r="F87" t="str">
            <v>502-014</v>
          </cell>
        </row>
        <row r="88">
          <cell r="F88" t="str">
            <v>502-015</v>
          </cell>
        </row>
        <row r="89">
          <cell r="F89" t="str">
            <v>502-016</v>
          </cell>
        </row>
        <row r="90">
          <cell r="F90" t="str">
            <v>.</v>
          </cell>
        </row>
        <row r="91">
          <cell r="F91" t="str">
            <v>502-017</v>
          </cell>
        </row>
        <row r="92">
          <cell r="F92" t="str">
            <v>.</v>
          </cell>
        </row>
        <row r="93">
          <cell r="F93" t="str">
            <v>502-018</v>
          </cell>
        </row>
        <row r="94">
          <cell r="F94" t="str">
            <v>502-019</v>
          </cell>
        </row>
        <row r="95">
          <cell r="F95" t="str">
            <v>502-020</v>
          </cell>
        </row>
        <row r="96">
          <cell r="F96" t="str">
            <v>502-021</v>
          </cell>
        </row>
        <row r="97">
          <cell r="F97" t="str">
            <v>502-022</v>
          </cell>
        </row>
        <row r="98">
          <cell r="F98" t="str">
            <v>502-023</v>
          </cell>
        </row>
        <row r="99">
          <cell r="F99" t="str">
            <v>502-024</v>
          </cell>
        </row>
        <row r="100">
          <cell r="F100" t="str">
            <v>502-025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502-026</v>
          </cell>
        </row>
        <row r="104">
          <cell r="F104" t="str">
            <v>502-027</v>
          </cell>
        </row>
        <row r="105">
          <cell r="F105" t="str">
            <v>502-028</v>
          </cell>
        </row>
        <row r="106">
          <cell r="F106" t="str">
            <v>502-029</v>
          </cell>
        </row>
        <row r="107">
          <cell r="F107" t="str">
            <v>502-030</v>
          </cell>
        </row>
        <row r="108">
          <cell r="F108" t="str">
            <v>502-031</v>
          </cell>
        </row>
        <row r="109">
          <cell r="F109" t="str">
            <v>502-032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502-033</v>
          </cell>
        </row>
        <row r="129">
          <cell r="F129" t="str">
            <v>.</v>
          </cell>
        </row>
        <row r="130">
          <cell r="F130" t="str">
            <v>503-001</v>
          </cell>
        </row>
        <row r="131">
          <cell r="F131" t="str">
            <v>503-002</v>
          </cell>
        </row>
        <row r="132">
          <cell r="F132" t="str">
            <v>503-003</v>
          </cell>
        </row>
        <row r="133">
          <cell r="F133" t="str">
            <v>503-004</v>
          </cell>
        </row>
        <row r="134">
          <cell r="F134" t="str">
            <v>503-005</v>
          </cell>
        </row>
        <row r="135">
          <cell r="F135" t="str">
            <v>503-006</v>
          </cell>
        </row>
        <row r="136">
          <cell r="F136" t="str">
            <v>503-007</v>
          </cell>
        </row>
        <row r="137">
          <cell r="F137" t="str">
            <v>503-008</v>
          </cell>
        </row>
        <row r="138">
          <cell r="F138" t="str">
            <v>503-009</v>
          </cell>
        </row>
        <row r="139">
          <cell r="F139" t="str">
            <v>503-010</v>
          </cell>
        </row>
        <row r="140">
          <cell r="F140" t="str">
            <v>503-011</v>
          </cell>
        </row>
        <row r="141">
          <cell r="F141" t="str">
            <v>503-012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0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601-001</v>
          </cell>
        </row>
        <row r="17">
          <cell r="F17" t="str">
            <v>601-002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601-003</v>
          </cell>
        </row>
        <row r="21">
          <cell r="F21" t="str">
            <v>.</v>
          </cell>
        </row>
        <row r="22">
          <cell r="F22" t="str">
            <v>601-004</v>
          </cell>
        </row>
        <row r="23">
          <cell r="F23" t="str">
            <v>601-005</v>
          </cell>
        </row>
        <row r="24">
          <cell r="F24" t="str">
            <v>601-006</v>
          </cell>
        </row>
        <row r="25">
          <cell r="F25" t="str">
            <v>601-007</v>
          </cell>
        </row>
        <row r="26">
          <cell r="F26" t="str">
            <v>601-008</v>
          </cell>
        </row>
        <row r="27">
          <cell r="F27" t="str">
            <v>601-009</v>
          </cell>
        </row>
        <row r="28">
          <cell r="F28" t="str">
            <v>601-010</v>
          </cell>
        </row>
        <row r="29">
          <cell r="F29" t="str">
            <v>601-011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601-012</v>
          </cell>
        </row>
        <row r="71">
          <cell r="F71" t="str">
            <v>.</v>
          </cell>
        </row>
        <row r="72">
          <cell r="F72" t="str">
            <v>602-001</v>
          </cell>
        </row>
        <row r="73">
          <cell r="F73" t="str">
            <v>602-002</v>
          </cell>
        </row>
        <row r="74">
          <cell r="F74" t="str">
            <v>602-003</v>
          </cell>
        </row>
        <row r="75">
          <cell r="F75" t="str">
            <v>.</v>
          </cell>
        </row>
        <row r="76">
          <cell r="F76" t="str">
            <v>602-004</v>
          </cell>
        </row>
        <row r="77">
          <cell r="F77" t="str">
            <v>602-005</v>
          </cell>
        </row>
        <row r="78">
          <cell r="F78" t="str">
            <v>602-006</v>
          </cell>
        </row>
        <row r="79">
          <cell r="F79" t="str">
            <v>602-007</v>
          </cell>
        </row>
        <row r="80">
          <cell r="F80" t="str">
            <v>602-008</v>
          </cell>
        </row>
        <row r="81">
          <cell r="F81" t="str">
            <v>602-009</v>
          </cell>
        </row>
        <row r="82">
          <cell r="F82" t="str">
            <v>602-010</v>
          </cell>
        </row>
        <row r="83">
          <cell r="F83" t="str">
            <v>602-011</v>
          </cell>
        </row>
        <row r="84">
          <cell r="F84" t="str">
            <v>.</v>
          </cell>
        </row>
        <row r="85">
          <cell r="F85" t="str">
            <v>602-012</v>
          </cell>
        </row>
        <row r="86">
          <cell r="F86" t="str">
            <v>602-013</v>
          </cell>
        </row>
        <row r="87">
          <cell r="F87" t="str">
            <v>602-014</v>
          </cell>
        </row>
        <row r="88">
          <cell r="F88" t="str">
            <v>602-015</v>
          </cell>
        </row>
        <row r="89">
          <cell r="F89" t="str">
            <v>602-016</v>
          </cell>
        </row>
        <row r="90">
          <cell r="F90" t="str">
            <v>.</v>
          </cell>
        </row>
        <row r="91">
          <cell r="F91" t="str">
            <v>602-017</v>
          </cell>
        </row>
        <row r="92">
          <cell r="F92" t="str">
            <v>.</v>
          </cell>
        </row>
        <row r="93">
          <cell r="F93" t="str">
            <v>602-018</v>
          </cell>
        </row>
        <row r="94">
          <cell r="F94" t="str">
            <v>602-019</v>
          </cell>
        </row>
        <row r="95">
          <cell r="F95" t="str">
            <v>602-020</v>
          </cell>
        </row>
        <row r="96">
          <cell r="F96" t="str">
            <v>602-021</v>
          </cell>
        </row>
        <row r="97">
          <cell r="F97" t="str">
            <v>602-022</v>
          </cell>
        </row>
        <row r="98">
          <cell r="F98" t="str">
            <v>602-023</v>
          </cell>
        </row>
        <row r="99">
          <cell r="F99" t="str">
            <v>602-024</v>
          </cell>
        </row>
        <row r="100">
          <cell r="F100" t="str">
            <v>602-025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602-026</v>
          </cell>
        </row>
        <row r="104">
          <cell r="F104" t="str">
            <v>602-027</v>
          </cell>
        </row>
        <row r="105">
          <cell r="F105" t="str">
            <v>602-028</v>
          </cell>
        </row>
        <row r="106">
          <cell r="F106" t="str">
            <v>602-029</v>
          </cell>
        </row>
        <row r="107">
          <cell r="F107" t="str">
            <v>602-030</v>
          </cell>
        </row>
        <row r="108">
          <cell r="F108" t="str">
            <v>602-031</v>
          </cell>
        </row>
        <row r="109">
          <cell r="F109" t="str">
            <v>602-032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602-033</v>
          </cell>
        </row>
        <row r="129">
          <cell r="F129" t="str">
            <v>.</v>
          </cell>
        </row>
        <row r="130">
          <cell r="F130" t="str">
            <v>603-001</v>
          </cell>
        </row>
        <row r="131">
          <cell r="F131" t="str">
            <v>603-002</v>
          </cell>
        </row>
        <row r="132">
          <cell r="F132" t="str">
            <v>603-003</v>
          </cell>
        </row>
        <row r="133">
          <cell r="F133" t="str">
            <v>603-004</v>
          </cell>
        </row>
        <row r="134">
          <cell r="F134" t="str">
            <v>603-005</v>
          </cell>
        </row>
        <row r="135">
          <cell r="F135" t="str">
            <v>603-006</v>
          </cell>
        </row>
        <row r="136">
          <cell r="F136" t="str">
            <v>603-007</v>
          </cell>
        </row>
        <row r="137">
          <cell r="F137" t="str">
            <v>603-008</v>
          </cell>
        </row>
        <row r="138">
          <cell r="F138" t="str">
            <v>603-009</v>
          </cell>
        </row>
        <row r="139">
          <cell r="F139" t="str">
            <v>603-010</v>
          </cell>
        </row>
        <row r="140">
          <cell r="F140" t="str">
            <v>603-011</v>
          </cell>
        </row>
        <row r="141">
          <cell r="F141" t="str">
            <v>603-012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1">
        <row r="13">
          <cell r="F13" t="str">
            <v>.</v>
          </cell>
        </row>
        <row r="14">
          <cell r="F14" t="str">
            <v>701-001</v>
          </cell>
        </row>
        <row r="15">
          <cell r="F15" t="str">
            <v>701-002</v>
          </cell>
        </row>
        <row r="16">
          <cell r="F16" t="str">
            <v>702-001</v>
          </cell>
        </row>
        <row r="17">
          <cell r="F17" t="str">
            <v>702-002</v>
          </cell>
        </row>
        <row r="18">
          <cell r="F18" t="str">
            <v>702-003</v>
          </cell>
        </row>
        <row r="19">
          <cell r="F19" t="str">
            <v>.</v>
          </cell>
        </row>
        <row r="20">
          <cell r="F20" t="str">
            <v>703-001</v>
          </cell>
        </row>
        <row r="21">
          <cell r="F21" t="str">
            <v>703-002</v>
          </cell>
        </row>
        <row r="22">
          <cell r="F22" t="str">
            <v>703-003</v>
          </cell>
        </row>
        <row r="23">
          <cell r="F23" t="str">
            <v>703-004</v>
          </cell>
        </row>
        <row r="24">
          <cell r="F24" t="str">
            <v>704-001</v>
          </cell>
        </row>
        <row r="25">
          <cell r="F25" t="str">
            <v>704-002</v>
          </cell>
        </row>
        <row r="26">
          <cell r="F26" t="str">
            <v>704-003</v>
          </cell>
        </row>
        <row r="27">
          <cell r="F27" t="str">
            <v>704-004</v>
          </cell>
        </row>
        <row r="28">
          <cell r="F28" t="str">
            <v>705-001</v>
          </cell>
        </row>
        <row r="29">
          <cell r="F29" t="str">
            <v>705-002</v>
          </cell>
        </row>
        <row r="30">
          <cell r="F30" t="str">
            <v>705-003</v>
          </cell>
        </row>
        <row r="31">
          <cell r="F31" t="str">
            <v>705-004</v>
          </cell>
        </row>
        <row r="32">
          <cell r="F32" t="str">
            <v>705-005</v>
          </cell>
        </row>
        <row r="33">
          <cell r="F33" t="str">
            <v>705-006</v>
          </cell>
        </row>
        <row r="34">
          <cell r="F34" t="str">
            <v>705-007</v>
          </cell>
        </row>
        <row r="35">
          <cell r="F35" t="str">
            <v>705-008</v>
          </cell>
        </row>
        <row r="36">
          <cell r="F36" t="str">
            <v>.</v>
          </cell>
        </row>
        <row r="37">
          <cell r="F37" t="str">
            <v>705-009</v>
          </cell>
        </row>
        <row r="38">
          <cell r="F38" t="str">
            <v>.</v>
          </cell>
        </row>
        <row r="39">
          <cell r="F39" t="str">
            <v>705-010</v>
          </cell>
        </row>
        <row r="40">
          <cell r="F40" t="str">
            <v>705-011</v>
          </cell>
        </row>
        <row r="41">
          <cell r="F41" t="str">
            <v>705-012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706-001</v>
          </cell>
        </row>
        <row r="71">
          <cell r="F71" t="str">
            <v>.</v>
          </cell>
        </row>
        <row r="72">
          <cell r="F72" t="str">
            <v>707-001</v>
          </cell>
        </row>
        <row r="73">
          <cell r="F73" t="str">
            <v>707-002</v>
          </cell>
        </row>
        <row r="74">
          <cell r="F74" t="str">
            <v>709-001</v>
          </cell>
        </row>
        <row r="75">
          <cell r="F75" t="str">
            <v>709-002</v>
          </cell>
        </row>
        <row r="76">
          <cell r="F76" t="str">
            <v>709-003</v>
          </cell>
        </row>
        <row r="77">
          <cell r="F77" t="str">
            <v>710-001</v>
          </cell>
        </row>
        <row r="78">
          <cell r="F78" t="str">
            <v>707-003</v>
          </cell>
        </row>
        <row r="79">
          <cell r="F79" t="str">
            <v>707-004</v>
          </cell>
        </row>
        <row r="80">
          <cell r="F80" t="str">
            <v>710-002</v>
          </cell>
        </row>
        <row r="81">
          <cell r="F81" t="str">
            <v>710-003</v>
          </cell>
        </row>
        <row r="82">
          <cell r="F82" t="str">
            <v>707-005</v>
          </cell>
        </row>
        <row r="83">
          <cell r="F83" t="str">
            <v>710-004</v>
          </cell>
        </row>
        <row r="84">
          <cell r="F84" t="str">
            <v>707-006</v>
          </cell>
        </row>
        <row r="85">
          <cell r="F85" t="str">
            <v>707-007</v>
          </cell>
        </row>
        <row r="86">
          <cell r="F86" t="str">
            <v>710-005</v>
          </cell>
        </row>
        <row r="87">
          <cell r="F87" t="str">
            <v>707-008</v>
          </cell>
        </row>
        <row r="88">
          <cell r="F88" t="str">
            <v>707-009</v>
          </cell>
        </row>
        <row r="89">
          <cell r="F89" t="str">
            <v>707-010</v>
          </cell>
        </row>
        <row r="90">
          <cell r="F90" t="str">
            <v>707-011</v>
          </cell>
        </row>
        <row r="91">
          <cell r="F91" t="str">
            <v>707-012</v>
          </cell>
        </row>
        <row r="92">
          <cell r="F92" t="str">
            <v>707-013</v>
          </cell>
        </row>
        <row r="93">
          <cell r="F93" t="str">
            <v>707-014</v>
          </cell>
        </row>
        <row r="94">
          <cell r="F94" t="str">
            <v>707-015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707-016</v>
          </cell>
        </row>
        <row r="98">
          <cell r="F98" t="str">
            <v>707-017</v>
          </cell>
        </row>
        <row r="99">
          <cell r="F99" t="str">
            <v>707-018</v>
          </cell>
        </row>
        <row r="100">
          <cell r="F100" t="str">
            <v>707-019</v>
          </cell>
        </row>
        <row r="101">
          <cell r="F101" t="str">
            <v>707-020</v>
          </cell>
        </row>
        <row r="102">
          <cell r="F102" t="str">
            <v>707-021</v>
          </cell>
        </row>
        <row r="103">
          <cell r="F103" t="str">
            <v>707-022</v>
          </cell>
        </row>
        <row r="104">
          <cell r="F104" t="str">
            <v>707-023</v>
          </cell>
        </row>
        <row r="105">
          <cell r="F105" t="str">
            <v>707-024</v>
          </cell>
        </row>
        <row r="106">
          <cell r="F106" t="str">
            <v>707-025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710-006</v>
          </cell>
        </row>
        <row r="129">
          <cell r="F129" t="str">
            <v>.</v>
          </cell>
        </row>
        <row r="130">
          <cell r="F130" t="str">
            <v>711-001</v>
          </cell>
        </row>
        <row r="131">
          <cell r="F131" t="str">
            <v>711-002</v>
          </cell>
        </row>
        <row r="132">
          <cell r="F132" t="str">
            <v>711-003</v>
          </cell>
        </row>
        <row r="133">
          <cell r="F133" t="str">
            <v>712-001</v>
          </cell>
        </row>
        <row r="134">
          <cell r="F134" t="str">
            <v>713-001</v>
          </cell>
        </row>
        <row r="135">
          <cell r="F135" t="str">
            <v>713-002</v>
          </cell>
        </row>
        <row r="136">
          <cell r="F136" t="str">
            <v>713-003</v>
          </cell>
        </row>
        <row r="137">
          <cell r="F137" t="str">
            <v>713-004</v>
          </cell>
        </row>
        <row r="138">
          <cell r="F138" t="str">
            <v>713-005</v>
          </cell>
        </row>
        <row r="139">
          <cell r="F139" t="str">
            <v>711-004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2">
        <row r="13">
          <cell r="F13" t="str">
            <v>.</v>
          </cell>
        </row>
        <row r="14">
          <cell r="F14" t="str">
            <v>801-001</v>
          </cell>
        </row>
        <row r="15">
          <cell r="F15" t="str">
            <v>801-002</v>
          </cell>
        </row>
        <row r="16">
          <cell r="F16" t="str">
            <v>802-001</v>
          </cell>
        </row>
        <row r="17">
          <cell r="F17" t="str">
            <v>802-002</v>
          </cell>
        </row>
        <row r="18">
          <cell r="F18" t="str">
            <v>802-003</v>
          </cell>
        </row>
        <row r="19">
          <cell r="F19" t="str">
            <v>.</v>
          </cell>
        </row>
        <row r="20">
          <cell r="F20" t="str">
            <v>803-001</v>
          </cell>
        </row>
        <row r="21">
          <cell r="F21" t="str">
            <v>803-002</v>
          </cell>
        </row>
        <row r="22">
          <cell r="F22" t="str">
            <v>803-003</v>
          </cell>
        </row>
        <row r="23">
          <cell r="F23" t="str">
            <v>803-004</v>
          </cell>
        </row>
        <row r="24">
          <cell r="F24" t="str">
            <v>804-001</v>
          </cell>
        </row>
        <row r="25">
          <cell r="F25" t="str">
            <v>804-002</v>
          </cell>
        </row>
        <row r="26">
          <cell r="F26" t="str">
            <v>804-003</v>
          </cell>
        </row>
        <row r="27">
          <cell r="F27" t="str">
            <v>804-004</v>
          </cell>
        </row>
        <row r="28">
          <cell r="F28" t="str">
            <v>805-001</v>
          </cell>
        </row>
        <row r="29">
          <cell r="F29" t="str">
            <v>805-002</v>
          </cell>
        </row>
        <row r="30">
          <cell r="F30" t="str">
            <v>805-003</v>
          </cell>
        </row>
        <row r="31">
          <cell r="F31" t="str">
            <v>805-004</v>
          </cell>
        </row>
        <row r="32">
          <cell r="F32" t="str">
            <v>805-005</v>
          </cell>
        </row>
        <row r="33">
          <cell r="F33" t="str">
            <v>805-006</v>
          </cell>
        </row>
        <row r="34">
          <cell r="F34" t="str">
            <v>805-007</v>
          </cell>
        </row>
        <row r="35">
          <cell r="F35" t="str">
            <v>805-008</v>
          </cell>
        </row>
        <row r="36">
          <cell r="F36" t="str">
            <v>.</v>
          </cell>
        </row>
        <row r="37">
          <cell r="F37" t="str">
            <v>805-009</v>
          </cell>
        </row>
        <row r="38">
          <cell r="F38" t="str">
            <v>.</v>
          </cell>
        </row>
        <row r="39">
          <cell r="F39" t="str">
            <v>805-010</v>
          </cell>
        </row>
        <row r="40">
          <cell r="F40" t="str">
            <v>805-011</v>
          </cell>
        </row>
        <row r="41">
          <cell r="F41" t="str">
            <v>805-012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806-001</v>
          </cell>
        </row>
        <row r="71">
          <cell r="F71" t="str">
            <v>.</v>
          </cell>
        </row>
        <row r="72">
          <cell r="F72" t="str">
            <v>807-001</v>
          </cell>
        </row>
        <row r="73">
          <cell r="F73" t="str">
            <v>807-002</v>
          </cell>
        </row>
        <row r="74">
          <cell r="F74" t="str">
            <v>809-001</v>
          </cell>
        </row>
        <row r="75">
          <cell r="F75" t="str">
            <v>809-002</v>
          </cell>
        </row>
        <row r="76">
          <cell r="F76" t="str">
            <v>809-003</v>
          </cell>
        </row>
        <row r="77">
          <cell r="F77" t="str">
            <v>810-001</v>
          </cell>
        </row>
        <row r="78">
          <cell r="F78" t="str">
            <v>807-003</v>
          </cell>
        </row>
        <row r="79">
          <cell r="F79" t="str">
            <v>807-004</v>
          </cell>
        </row>
        <row r="80">
          <cell r="F80" t="str">
            <v>810-002</v>
          </cell>
        </row>
        <row r="81">
          <cell r="F81" t="str">
            <v>810-003</v>
          </cell>
        </row>
        <row r="82">
          <cell r="F82" t="str">
            <v>807-005</v>
          </cell>
        </row>
        <row r="83">
          <cell r="F83" t="str">
            <v>810-004</v>
          </cell>
        </row>
        <row r="84">
          <cell r="F84" t="str">
            <v>807-006</v>
          </cell>
        </row>
        <row r="85">
          <cell r="F85" t="str">
            <v>807-007</v>
          </cell>
        </row>
        <row r="86">
          <cell r="F86" t="str">
            <v>810-005</v>
          </cell>
        </row>
        <row r="87">
          <cell r="F87" t="str">
            <v>807-008</v>
          </cell>
        </row>
        <row r="88">
          <cell r="F88" t="str">
            <v>807-009</v>
          </cell>
        </row>
        <row r="89">
          <cell r="F89" t="str">
            <v>807-010</v>
          </cell>
        </row>
        <row r="90">
          <cell r="F90" t="str">
            <v>807-011</v>
          </cell>
        </row>
        <row r="91">
          <cell r="F91" t="str">
            <v>807-012</v>
          </cell>
        </row>
        <row r="92">
          <cell r="F92" t="str">
            <v>807-013</v>
          </cell>
        </row>
        <row r="93">
          <cell r="F93" t="str">
            <v>807-014</v>
          </cell>
        </row>
        <row r="94">
          <cell r="F94" t="str">
            <v>807-015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807-016</v>
          </cell>
        </row>
        <row r="98">
          <cell r="F98" t="str">
            <v>807-017</v>
          </cell>
        </row>
        <row r="99">
          <cell r="F99" t="str">
            <v>807-018</v>
          </cell>
        </row>
        <row r="100">
          <cell r="F100" t="str">
            <v>807-019</v>
          </cell>
        </row>
        <row r="101">
          <cell r="F101" t="str">
            <v>807-020</v>
          </cell>
        </row>
        <row r="102">
          <cell r="F102" t="str">
            <v>807-021</v>
          </cell>
        </row>
        <row r="103">
          <cell r="F103" t="str">
            <v>807-022</v>
          </cell>
        </row>
        <row r="104">
          <cell r="F104" t="str">
            <v>807-023</v>
          </cell>
        </row>
        <row r="105">
          <cell r="F105" t="str">
            <v>807-024</v>
          </cell>
        </row>
        <row r="106">
          <cell r="F106" t="str">
            <v>807-025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810-006</v>
          </cell>
        </row>
        <row r="129">
          <cell r="F129" t="str">
            <v>.</v>
          </cell>
        </row>
        <row r="130">
          <cell r="F130" t="str">
            <v>811-001</v>
          </cell>
        </row>
        <row r="131">
          <cell r="F131" t="str">
            <v>811-002</v>
          </cell>
        </row>
        <row r="132">
          <cell r="F132" t="str">
            <v>811-003</v>
          </cell>
        </row>
        <row r="133">
          <cell r="F133" t="str">
            <v>812-001</v>
          </cell>
        </row>
        <row r="134">
          <cell r="F134" t="str">
            <v>813-001</v>
          </cell>
        </row>
        <row r="135">
          <cell r="F135" t="str">
            <v>813-002</v>
          </cell>
        </row>
        <row r="136">
          <cell r="F136" t="str">
            <v>813-003</v>
          </cell>
        </row>
        <row r="137">
          <cell r="F137" t="str">
            <v>813-004</v>
          </cell>
        </row>
        <row r="138">
          <cell r="F138" t="str">
            <v>813-005</v>
          </cell>
        </row>
        <row r="139">
          <cell r="F139" t="str">
            <v>811-004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3">
        <row r="13">
          <cell r="F13" t="str">
            <v>.</v>
          </cell>
        </row>
        <row r="14">
          <cell r="F14" t="str">
            <v>901-001</v>
          </cell>
        </row>
        <row r="15">
          <cell r="F15" t="str">
            <v>901-002</v>
          </cell>
        </row>
        <row r="16">
          <cell r="F16" t="str">
            <v>902-001</v>
          </cell>
        </row>
        <row r="17">
          <cell r="F17" t="str">
            <v>902-002</v>
          </cell>
        </row>
        <row r="18">
          <cell r="F18" t="str">
            <v>902-003</v>
          </cell>
        </row>
        <row r="19">
          <cell r="F19" t="str">
            <v>.</v>
          </cell>
        </row>
        <row r="20">
          <cell r="F20" t="str">
            <v>903-001</v>
          </cell>
        </row>
        <row r="21">
          <cell r="F21" t="str">
            <v>903-002</v>
          </cell>
        </row>
        <row r="22">
          <cell r="F22" t="str">
            <v>903-003</v>
          </cell>
        </row>
        <row r="23">
          <cell r="F23" t="str">
            <v>903-004</v>
          </cell>
        </row>
        <row r="24">
          <cell r="F24" t="str">
            <v>904-001</v>
          </cell>
        </row>
        <row r="25">
          <cell r="F25" t="str">
            <v>904-002</v>
          </cell>
        </row>
        <row r="26">
          <cell r="F26" t="str">
            <v>905-001</v>
          </cell>
        </row>
        <row r="27">
          <cell r="F27" t="str">
            <v>905-002</v>
          </cell>
        </row>
        <row r="28">
          <cell r="F28" t="str">
            <v>905-003</v>
          </cell>
        </row>
        <row r="29">
          <cell r="F29" t="str">
            <v>905-004</v>
          </cell>
        </row>
        <row r="30">
          <cell r="F30" t="str">
            <v>905-005</v>
          </cell>
        </row>
        <row r="31">
          <cell r="F31" t="str">
            <v>905-006</v>
          </cell>
        </row>
        <row r="32">
          <cell r="F32" t="str">
            <v>905-007</v>
          </cell>
        </row>
        <row r="33">
          <cell r="F33" t="str">
            <v>905-008</v>
          </cell>
        </row>
        <row r="34">
          <cell r="F34" t="str">
            <v>906-001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906-002</v>
          </cell>
        </row>
        <row r="71">
          <cell r="F71" t="str">
            <v>.</v>
          </cell>
        </row>
        <row r="72">
          <cell r="F72" t="str">
            <v>907-001</v>
          </cell>
        </row>
        <row r="73">
          <cell r="F73" t="str">
            <v>907-002</v>
          </cell>
        </row>
        <row r="74">
          <cell r="F74" t="str">
            <v>907-003</v>
          </cell>
        </row>
        <row r="75">
          <cell r="F75" t="str">
            <v>907-004</v>
          </cell>
        </row>
        <row r="76">
          <cell r="F76" t="str">
            <v>907-005</v>
          </cell>
        </row>
        <row r="77">
          <cell r="F77" t="str">
            <v>907-006</v>
          </cell>
        </row>
        <row r="78">
          <cell r="F78" t="str">
            <v>907-007</v>
          </cell>
        </row>
        <row r="79">
          <cell r="F79" t="str">
            <v>907-008</v>
          </cell>
        </row>
        <row r="80">
          <cell r="F80" t="str">
            <v>909-001</v>
          </cell>
        </row>
        <row r="81">
          <cell r="F81" t="str">
            <v>909-002</v>
          </cell>
        </row>
        <row r="82">
          <cell r="F82" t="str">
            <v>909-003</v>
          </cell>
        </row>
        <row r="83">
          <cell r="F83" t="str">
            <v>909-004</v>
          </cell>
        </row>
        <row r="84">
          <cell r="F84" t="str">
            <v>910-001</v>
          </cell>
        </row>
        <row r="85">
          <cell r="F85" t="str">
            <v>910-002</v>
          </cell>
        </row>
        <row r="86">
          <cell r="F86" t="str">
            <v>910-003</v>
          </cell>
        </row>
        <row r="87">
          <cell r="F87" t="str">
            <v>910-004</v>
          </cell>
        </row>
        <row r="88">
          <cell r="F88" t="str">
            <v>907-009</v>
          </cell>
        </row>
        <row r="89">
          <cell r="F89" t="str">
            <v>910-005</v>
          </cell>
        </row>
        <row r="90">
          <cell r="F90" t="str">
            <v>907-010</v>
          </cell>
        </row>
        <row r="91">
          <cell r="F91" t="str">
            <v>908-001</v>
          </cell>
        </row>
        <row r="92">
          <cell r="F92" t="str">
            <v>907-011</v>
          </cell>
        </row>
        <row r="93">
          <cell r="F93" t="str">
            <v>.</v>
          </cell>
        </row>
        <row r="94">
          <cell r="F94" t="str">
            <v>.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910-006</v>
          </cell>
        </row>
        <row r="129">
          <cell r="F129" t="str">
            <v>.</v>
          </cell>
        </row>
        <row r="130">
          <cell r="F130" t="str">
            <v>911-001</v>
          </cell>
        </row>
        <row r="131">
          <cell r="F131" t="str">
            <v>911-002</v>
          </cell>
        </row>
        <row r="132">
          <cell r="F132" t="str">
            <v>911-003</v>
          </cell>
        </row>
        <row r="133">
          <cell r="F133" t="str">
            <v>912-001</v>
          </cell>
        </row>
        <row r="134">
          <cell r="F134" t="str">
            <v>913-001</v>
          </cell>
        </row>
        <row r="135">
          <cell r="F135" t="str">
            <v>913-002</v>
          </cell>
        </row>
        <row r="136">
          <cell r="F136" t="str">
            <v>913-003</v>
          </cell>
        </row>
        <row r="137">
          <cell r="F137" t="str">
            <v>913-004</v>
          </cell>
        </row>
        <row r="138">
          <cell r="F138" t="str">
            <v>913-005</v>
          </cell>
        </row>
        <row r="139">
          <cell r="F139" t="str">
            <v>911-004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914-001</v>
          </cell>
        </row>
        <row r="177">
          <cell r="F177" t="str">
            <v>914-002</v>
          </cell>
        </row>
        <row r="178">
          <cell r="F178" t="str">
            <v>914-003</v>
          </cell>
        </row>
        <row r="179">
          <cell r="F179" t="str">
            <v>914-004</v>
          </cell>
        </row>
        <row r="180">
          <cell r="F180" t="str">
            <v>914-005</v>
          </cell>
        </row>
        <row r="181">
          <cell r="F181" t="str">
            <v>914-006</v>
          </cell>
        </row>
      </sheetData>
      <sheetData sheetId="34">
        <row r="13">
          <cell r="F13" t="str">
            <v>.</v>
          </cell>
        </row>
        <row r="14">
          <cell r="F14" t="str">
            <v>1001-001</v>
          </cell>
        </row>
        <row r="15">
          <cell r="F15" t="str">
            <v>1001-002</v>
          </cell>
        </row>
        <row r="16">
          <cell r="F16" t="str">
            <v>1002-001</v>
          </cell>
        </row>
        <row r="17">
          <cell r="F17" t="str">
            <v>1002-002</v>
          </cell>
        </row>
        <row r="18">
          <cell r="F18" t="str">
            <v>1002-003</v>
          </cell>
        </row>
        <row r="19">
          <cell r="F19" t="str">
            <v>.</v>
          </cell>
        </row>
        <row r="20">
          <cell r="F20" t="str">
            <v>1003-001</v>
          </cell>
        </row>
        <row r="21">
          <cell r="F21" t="str">
            <v>1003-002</v>
          </cell>
        </row>
        <row r="22">
          <cell r="F22" t="str">
            <v>1003-003</v>
          </cell>
        </row>
        <row r="23">
          <cell r="F23" t="str">
            <v>1003-004</v>
          </cell>
        </row>
        <row r="24">
          <cell r="F24" t="str">
            <v>1004-001</v>
          </cell>
        </row>
        <row r="25">
          <cell r="F25" t="str">
            <v>1004-002</v>
          </cell>
        </row>
        <row r="26">
          <cell r="F26" t="str">
            <v>1004-003</v>
          </cell>
        </row>
        <row r="27">
          <cell r="F27" t="str">
            <v>1004-004</v>
          </cell>
        </row>
        <row r="28">
          <cell r="F28" t="str">
            <v>.</v>
          </cell>
        </row>
        <row r="29">
          <cell r="F29" t="str">
            <v>1005-001</v>
          </cell>
        </row>
        <row r="30">
          <cell r="F30" t="str">
            <v>1005-002</v>
          </cell>
        </row>
        <row r="31">
          <cell r="F31" t="str">
            <v>1005-003</v>
          </cell>
        </row>
        <row r="32">
          <cell r="F32" t="str">
            <v>1005-004</v>
          </cell>
        </row>
        <row r="33">
          <cell r="F33" t="str">
            <v>1005-005</v>
          </cell>
        </row>
        <row r="34">
          <cell r="F34" t="str">
            <v>1005-006</v>
          </cell>
        </row>
        <row r="35">
          <cell r="F35" t="str">
            <v>1005-007</v>
          </cell>
        </row>
        <row r="36">
          <cell r="F36" t="str">
            <v>1005-008</v>
          </cell>
        </row>
        <row r="37">
          <cell r="F37" t="str">
            <v>.</v>
          </cell>
        </row>
        <row r="38">
          <cell r="F38" t="str">
            <v>1006-001</v>
          </cell>
        </row>
        <row r="39">
          <cell r="F39" t="str">
            <v>1006-002</v>
          </cell>
        </row>
        <row r="40">
          <cell r="F40" t="str">
            <v>1006-003</v>
          </cell>
        </row>
        <row r="41">
          <cell r="F41" t="str">
            <v>1006-004</v>
          </cell>
        </row>
        <row r="42">
          <cell r="F42" t="str">
            <v>1006-005</v>
          </cell>
        </row>
        <row r="43">
          <cell r="F43" t="str">
            <v>1006-006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1006-007</v>
          </cell>
        </row>
        <row r="71">
          <cell r="F71" t="str">
            <v>.</v>
          </cell>
        </row>
        <row r="72">
          <cell r="F72" t="str">
            <v>1009-001</v>
          </cell>
        </row>
        <row r="73">
          <cell r="F73" t="str">
            <v>1009-002</v>
          </cell>
        </row>
        <row r="74">
          <cell r="F74" t="str">
            <v>1009-003</v>
          </cell>
        </row>
        <row r="75">
          <cell r="F75" t="str">
            <v>1009-004</v>
          </cell>
        </row>
        <row r="76">
          <cell r="F76" t="str">
            <v>.</v>
          </cell>
        </row>
        <row r="77">
          <cell r="F77" t="str">
            <v>1007-001</v>
          </cell>
        </row>
        <row r="78">
          <cell r="F78" t="str">
            <v>1007-002</v>
          </cell>
        </row>
        <row r="79">
          <cell r="F79" t="str">
            <v>1007-003</v>
          </cell>
        </row>
        <row r="80">
          <cell r="F80" t="str">
            <v>1007-004</v>
          </cell>
        </row>
        <row r="81">
          <cell r="F81" t="str">
            <v>1007-005</v>
          </cell>
        </row>
        <row r="82">
          <cell r="F82" t="str">
            <v>1007-006</v>
          </cell>
        </row>
        <row r="83">
          <cell r="F83" t="str">
            <v>1007-007</v>
          </cell>
        </row>
        <row r="84">
          <cell r="F84" t="str">
            <v>1007-008</v>
          </cell>
        </row>
        <row r="85">
          <cell r="F85" t="str">
            <v>.</v>
          </cell>
        </row>
        <row r="86">
          <cell r="F86" t="str">
            <v>1007-009</v>
          </cell>
        </row>
        <row r="87">
          <cell r="F87" t="str">
            <v>1008-001</v>
          </cell>
        </row>
        <row r="88">
          <cell r="F88" t="str">
            <v>1010-001</v>
          </cell>
        </row>
        <row r="89">
          <cell r="F89" t="str">
            <v>1010-002</v>
          </cell>
        </row>
        <row r="90">
          <cell r="F90" t="str">
            <v>1010-003</v>
          </cell>
        </row>
        <row r="91">
          <cell r="F91" t="str">
            <v>1010-004</v>
          </cell>
        </row>
        <row r="92">
          <cell r="F92" t="str">
            <v>1010-005</v>
          </cell>
        </row>
        <row r="93">
          <cell r="F93" t="str">
            <v>.</v>
          </cell>
        </row>
        <row r="94">
          <cell r="F94" t="str">
            <v>1007-010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1010-006</v>
          </cell>
        </row>
        <row r="129">
          <cell r="F129" t="str">
            <v>.</v>
          </cell>
        </row>
        <row r="130">
          <cell r="F130" t="str">
            <v>1011-001</v>
          </cell>
        </row>
        <row r="131">
          <cell r="F131" t="str">
            <v>1011-002</v>
          </cell>
        </row>
        <row r="132">
          <cell r="F132" t="str">
            <v>1011-003</v>
          </cell>
        </row>
        <row r="133">
          <cell r="F133" t="str">
            <v>1012-001</v>
          </cell>
        </row>
        <row r="134">
          <cell r="F134" t="str">
            <v>1013-001</v>
          </cell>
        </row>
        <row r="135">
          <cell r="F135" t="str">
            <v>1013-002</v>
          </cell>
        </row>
        <row r="136">
          <cell r="F136" t="str">
            <v>1013-003</v>
          </cell>
        </row>
        <row r="137">
          <cell r="F137" t="str">
            <v>1013-004</v>
          </cell>
        </row>
        <row r="138">
          <cell r="F138" t="str">
            <v>1013-005</v>
          </cell>
        </row>
        <row r="139">
          <cell r="F139" t="str">
            <v>1011-004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1014-001</v>
          </cell>
        </row>
        <row r="177">
          <cell r="F177" t="str">
            <v>1014-002</v>
          </cell>
        </row>
        <row r="178">
          <cell r="F178" t="str">
            <v>1014-003</v>
          </cell>
        </row>
        <row r="179">
          <cell r="F179" t="str">
            <v>1014-004</v>
          </cell>
        </row>
        <row r="180">
          <cell r="F180" t="str">
            <v>1014-005</v>
          </cell>
        </row>
        <row r="181">
          <cell r="F181" t="str">
            <v>1014-006</v>
          </cell>
        </row>
      </sheetData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"/>
      <sheetName val="AIRCON"/>
      <sheetName val="BOILER"/>
      <sheetName val="CIVIL"/>
      <sheetName val="CPLNT"/>
      <sheetName val="RAIL"/>
      <sheetName val="TURB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3 Unit Base (2)"/>
      <sheetName val="Summary 3 Unit Base"/>
      <sheetName val="Turbine Tender 3 Unit base"/>
      <sheetName val="Turbine Tender 3 Unit base (2)"/>
      <sheetName val="Turbine Tender 6 Unit base"/>
      <sheetName val="Turbine Clarif 6 48mths base"/>
      <sheetName val="CPA Formulae"/>
      <sheetName val="CPA Formulae (1)"/>
      <sheetName val="CPA breakdown (2)"/>
      <sheetName val="CPA Formulae (4)"/>
      <sheetName val="CPA breakdown"/>
      <sheetName val="Sheet1"/>
      <sheetName val="Turbine Tender 3 Unit CPA integ"/>
      <sheetName val="Turbine Tender 3 Unit base (4)"/>
      <sheetName val="Allocation breakdown"/>
      <sheetName val="Allocation breakdown summary"/>
      <sheetName val="Allocation breakdown detail"/>
      <sheetName val="Allocation breakdown detail (2)"/>
      <sheetName val="FRP Allocation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Ref</v>
          </cell>
          <cell r="B7" t="str">
            <v>Main / Alt</v>
          </cell>
          <cell r="C7" t="str">
            <v>Unit</v>
          </cell>
          <cell r="D7" t="str">
            <v>Activity ID</v>
          </cell>
          <cell r="E7" t="str">
            <v>Activity Heading</v>
          </cell>
          <cell r="F7" t="str">
            <v>Description</v>
          </cell>
          <cell r="G7" t="str">
            <v>Item per Price Schedule  PS5 (1)</v>
          </cell>
          <cell r="H7" t="str">
            <v>Local / Foreign</v>
          </cell>
          <cell r="I7" t="str">
            <v>Currency Code</v>
          </cell>
          <cell r="J7" t="str">
            <v>CPA formula or other reference</v>
          </cell>
          <cell r="K7" t="str">
            <v>Totals</v>
          </cell>
          <cell r="L7" t="str">
            <v>Ref</v>
          </cell>
          <cell r="M7" t="str">
            <v>Formula No</v>
          </cell>
          <cell r="N7" t="str">
            <v>Description</v>
          </cell>
          <cell r="O7" t="str">
            <v>Country and Currency</v>
          </cell>
          <cell r="P7" t="str">
            <v>Item no</v>
          </cell>
          <cell r="Q7" t="str">
            <v>Coefficient/Weight</v>
          </cell>
          <cell r="R7" t="str">
            <v>Scope of Index (eg Labour)</v>
          </cell>
          <cell r="S7" t="str">
            <v>Title/Definition</v>
          </cell>
          <cell r="T7" t="str">
            <v>Source of Index</v>
          </cell>
          <cell r="U7" t="str">
            <v>Base date</v>
          </cell>
          <cell r="V7" t="str">
            <v>Base value in foreign currency</v>
          </cell>
          <cell r="W7" t="str">
            <v>Exchange rate</v>
          </cell>
          <cell r="X7" t="str">
            <v>Base month for CPA</v>
          </cell>
          <cell r="Y7" t="str">
            <v>Base Index</v>
          </cell>
          <cell r="Z7" t="str">
            <v>Total Formula Value</v>
          </cell>
          <cell r="AA7" t="str">
            <v>Weighting value</v>
          </cell>
        </row>
        <row r="8">
          <cell r="A8">
            <v>49</v>
          </cell>
          <cell r="B8" t="str">
            <v>Base</v>
          </cell>
          <cell r="C8">
            <v>1</v>
          </cell>
          <cell r="D8">
            <v>900</v>
          </cell>
          <cell r="E8" t="str">
            <v>Pipes, Fittings and Vessels, Section 10</v>
          </cell>
          <cell r="F8" t="str">
            <v>Procure/ Manufacture</v>
          </cell>
          <cell r="G8">
            <v>1</v>
          </cell>
          <cell r="H8" t="str">
            <v>Foreign</v>
          </cell>
          <cell r="I8" t="str">
            <v>USD</v>
          </cell>
          <cell r="J8" t="str">
            <v xml:space="preserve"> Fixed</v>
          </cell>
          <cell r="K8">
            <v>497409.33333333331</v>
          </cell>
        </row>
        <row r="9">
          <cell r="A9">
            <v>58</v>
          </cell>
          <cell r="B9" t="str">
            <v>Base</v>
          </cell>
          <cell r="C9">
            <v>1</v>
          </cell>
          <cell r="D9">
            <v>1200</v>
          </cell>
          <cell r="E9" t="str">
            <v xml:space="preserve">Air Cooled Condenser, Section 16 </v>
          </cell>
          <cell r="F9" t="str">
            <v>Services and Engineering (EURO)</v>
          </cell>
          <cell r="G9">
            <v>18</v>
          </cell>
          <cell r="H9" t="str">
            <v>Foreign</v>
          </cell>
          <cell r="I9" t="str">
            <v>EUR</v>
          </cell>
          <cell r="J9" t="str">
            <v xml:space="preserve"> Fixed</v>
          </cell>
          <cell r="K9">
            <v>20472033.333333317</v>
          </cell>
        </row>
        <row r="10">
          <cell r="A10">
            <v>61</v>
          </cell>
          <cell r="B10" t="str">
            <v>Base</v>
          </cell>
          <cell r="C10">
            <v>1</v>
          </cell>
          <cell r="D10">
            <v>1200</v>
          </cell>
          <cell r="E10" t="str">
            <v xml:space="preserve">Air Cooled Condenser, Section 16 </v>
          </cell>
          <cell r="F10" t="str">
            <v xml:space="preserve"> c) Procure/ Manufacture (EURO)</v>
          </cell>
          <cell r="G10">
            <v>18</v>
          </cell>
          <cell r="H10" t="str">
            <v>Foreign</v>
          </cell>
          <cell r="I10" t="str">
            <v>EUR</v>
          </cell>
          <cell r="J10" t="str">
            <v xml:space="preserve"> Fixed</v>
          </cell>
          <cell r="K10">
            <v>17060027.66666666</v>
          </cell>
        </row>
        <row r="11">
          <cell r="A11">
            <v>1</v>
          </cell>
          <cell r="B11" t="str">
            <v>Base</v>
          </cell>
          <cell r="C11">
            <v>1</v>
          </cell>
          <cell r="D11">
            <v>100</v>
          </cell>
          <cell r="E11" t="str">
            <v>Common Plant and Services, Section 1 &amp; 2</v>
          </cell>
          <cell r="F11" t="str">
            <v>Procure/ Manufacture</v>
          </cell>
          <cell r="G11" t="str">
            <v>1 &amp; 19</v>
          </cell>
          <cell r="H11" t="str">
            <v>Foreign</v>
          </cell>
          <cell r="I11" t="str">
            <v>EUR</v>
          </cell>
          <cell r="J11" t="str">
            <v>A</v>
          </cell>
          <cell r="K11">
            <v>13801148.666666666</v>
          </cell>
        </row>
        <row r="12">
          <cell r="A12">
            <v>53</v>
          </cell>
          <cell r="B12" t="str">
            <v>Base</v>
          </cell>
          <cell r="C12">
            <v>1</v>
          </cell>
          <cell r="D12">
            <v>1100</v>
          </cell>
          <cell r="E12" t="str">
            <v>Civil &amp; Structural, Section 14</v>
          </cell>
          <cell r="F12" t="str">
            <v>Procure/ Manufacture</v>
          </cell>
          <cell r="G12">
            <v>19</v>
          </cell>
          <cell r="H12" t="str">
            <v>Foreign</v>
          </cell>
          <cell r="I12" t="str">
            <v>EUR</v>
          </cell>
          <cell r="J12" t="str">
            <v>A</v>
          </cell>
          <cell r="K12">
            <v>8290638</v>
          </cell>
        </row>
        <row r="13">
          <cell r="A13">
            <v>65</v>
          </cell>
          <cell r="J13" t="str">
            <v>A</v>
          </cell>
          <cell r="L13">
            <v>1</v>
          </cell>
          <cell r="M13" t="str">
            <v>A</v>
          </cell>
          <cell r="N13" t="str">
            <v>Common Plant and Services, Section 1 &amp; 2,</v>
          </cell>
          <cell r="O13" t="str">
            <v>Eur</v>
          </cell>
          <cell r="P13" t="str">
            <v>A1</v>
          </cell>
          <cell r="Q13">
            <v>0.15</v>
          </cell>
          <cell r="R13" t="str">
            <v>Fixed</v>
          </cell>
          <cell r="S13" t="str">
            <v>Fixed Portion</v>
          </cell>
          <cell r="T13" t="str">
            <v>Fixed</v>
          </cell>
          <cell r="X13">
            <v>38991</v>
          </cell>
        </row>
        <row r="14">
          <cell r="A14">
            <v>66</v>
          </cell>
          <cell r="J14" t="str">
            <v>A</v>
          </cell>
          <cell r="L14">
            <v>2</v>
          </cell>
          <cell r="M14" t="str">
            <v>A</v>
          </cell>
          <cell r="N14" t="str">
            <v>Common Plant and Services, Section 1 &amp; 2,</v>
          </cell>
          <cell r="O14" t="str">
            <v>Eur</v>
          </cell>
          <cell r="P14" t="str">
            <v>A2</v>
          </cell>
          <cell r="Q14">
            <v>3.9E-2</v>
          </cell>
          <cell r="R14" t="str">
            <v>Structural Sections</v>
          </cell>
          <cell r="S14" t="str">
            <v>World Carbon Steel Product Price Index -  Structural Sections &amp; Beams</v>
          </cell>
          <cell r="T14" t="str">
            <v>Meps(www.meps.co.uk)</v>
          </cell>
          <cell r="U14">
            <v>38992</v>
          </cell>
          <cell r="W14" t="str">
            <v>1.2693 USD/EUR</v>
          </cell>
          <cell r="X14">
            <v>38991</v>
          </cell>
        </row>
        <row r="15">
          <cell r="A15">
            <v>67</v>
          </cell>
          <cell r="J15" t="str">
            <v>A</v>
          </cell>
          <cell r="L15">
            <v>3</v>
          </cell>
          <cell r="M15" t="str">
            <v>A</v>
          </cell>
          <cell r="N15" t="str">
            <v>Common Plant and Services, Section 1 &amp; 2,</v>
          </cell>
          <cell r="O15" t="str">
            <v>Eur</v>
          </cell>
          <cell r="P15" t="str">
            <v>A3</v>
          </cell>
          <cell r="Q15">
            <v>9.8000000000000004E-2</v>
          </cell>
          <cell r="R15" t="str">
            <v>HR Plate</v>
          </cell>
          <cell r="S15" t="str">
            <v>World Carbon Steel Product Price Index - USD/tonne for HR Plate</v>
          </cell>
          <cell r="T15" t="str">
            <v>Meps(www.meps.co.uk)</v>
          </cell>
          <cell r="U15">
            <v>38992</v>
          </cell>
          <cell r="W15" t="str">
            <v>1.2693 USD/EUR</v>
          </cell>
          <cell r="X15">
            <v>38991</v>
          </cell>
        </row>
        <row r="16">
          <cell r="A16">
            <v>68</v>
          </cell>
          <cell r="J16" t="str">
            <v>A</v>
          </cell>
          <cell r="L16">
            <v>4</v>
          </cell>
          <cell r="M16" t="str">
            <v>A</v>
          </cell>
          <cell r="N16" t="str">
            <v>Common Plant and Services, Section 1 &amp; 2,</v>
          </cell>
          <cell r="O16" t="str">
            <v>Eur</v>
          </cell>
          <cell r="P16" t="str">
            <v>A4</v>
          </cell>
          <cell r="Q16">
            <v>0.254</v>
          </cell>
          <cell r="R16" t="str">
            <v>Prefabricated Materials</v>
          </cell>
          <cell r="S16" t="str">
            <v>Reihe 273, Fachserie 17, der Erzeugerpreise gewerblicher Produkte fur Metalle und Halbzeuge"</v>
          </cell>
          <cell r="T16" t="str">
            <v>des Statistischen Bundesamte Deutschlands</v>
          </cell>
          <cell r="U16">
            <v>38992</v>
          </cell>
          <cell r="W16" t="str">
            <v>Base Cost Index(No Currency)</v>
          </cell>
          <cell r="X16">
            <v>38991</v>
          </cell>
        </row>
        <row r="17">
          <cell r="A17">
            <v>69</v>
          </cell>
          <cell r="J17" t="str">
            <v>A</v>
          </cell>
          <cell r="L17">
            <v>5</v>
          </cell>
          <cell r="M17" t="str">
            <v>A</v>
          </cell>
          <cell r="N17" t="str">
            <v>Common Plant and Services, Section 1 &amp; 2,</v>
          </cell>
          <cell r="O17" t="str">
            <v>Eur</v>
          </cell>
          <cell r="P17" t="str">
            <v>A5</v>
          </cell>
          <cell r="Q17">
            <v>0.45900000000000002</v>
          </cell>
          <cell r="R17" t="str">
            <v>Labour Manufacturing</v>
          </cell>
          <cell r="S17" t="str">
            <v>Labour Cost Index – EU25 for Manufacturing Labour, Nominal Value  – Seasonally adjusted - Labour Cost Index quoted quarterly for the labour indices for European labour</v>
          </cell>
          <cell r="T17" t="str">
            <v>EUROSTAT</v>
          </cell>
          <cell r="U17" t="str">
            <v>2nd Quarter 2006</v>
          </cell>
          <cell r="W17" t="str">
            <v>Base Cost Index(No Currency)</v>
          </cell>
          <cell r="X17">
            <v>38899</v>
          </cell>
        </row>
        <row r="18">
          <cell r="A18">
            <v>60</v>
          </cell>
          <cell r="B18" t="str">
            <v>Base</v>
          </cell>
          <cell r="C18">
            <v>1</v>
          </cell>
          <cell r="D18">
            <v>1200</v>
          </cell>
          <cell r="E18" t="str">
            <v xml:space="preserve">Air Cooled Condenser, Section 16 </v>
          </cell>
          <cell r="F18" t="str">
            <v xml:space="preserve"> b) Structural steel, Ducts, Piping &amp; other mech. Equipment</v>
          </cell>
          <cell r="G18">
            <v>18</v>
          </cell>
          <cell r="H18" t="str">
            <v>Local</v>
          </cell>
          <cell r="I18" t="str">
            <v>ZAR</v>
          </cell>
          <cell r="J18" t="str">
            <v>AA</v>
          </cell>
          <cell r="K18">
            <v>227888273.99999985</v>
          </cell>
        </row>
        <row r="19">
          <cell r="A19">
            <v>70</v>
          </cell>
          <cell r="J19" t="str">
            <v>AA</v>
          </cell>
          <cell r="L19">
            <v>259</v>
          </cell>
          <cell r="M19" t="str">
            <v>AA</v>
          </cell>
          <cell r="N19" t="str">
            <v>1200 ACC - Supply of Structural Steel, DUCTS, PIPING &amp; OTHER MECHANICAL EQUIPMENT, GEARBOXES, &amp; MOTORS</v>
          </cell>
          <cell r="O19" t="str">
            <v>ZAR</v>
          </cell>
          <cell r="P19" t="str">
            <v>AA1</v>
          </cell>
          <cell r="Q19">
            <v>0.05</v>
          </cell>
          <cell r="R19" t="str">
            <v>Fixed</v>
          </cell>
          <cell r="S19" t="str">
            <v>Fixed Portion</v>
          </cell>
          <cell r="T19" t="str">
            <v>Fixed</v>
          </cell>
          <cell r="X19">
            <v>38899</v>
          </cell>
        </row>
        <row r="20">
          <cell r="A20">
            <v>71</v>
          </cell>
          <cell r="J20" t="str">
            <v>AA</v>
          </cell>
          <cell r="L20">
            <v>260</v>
          </cell>
          <cell r="M20" t="str">
            <v>AA</v>
          </cell>
          <cell r="N20" t="str">
            <v>1200 ACC - Supply of Structural Steel, DUCTS, PIPING &amp; OTHER MECHANICAL EQUIPMENT, GEARBOXES, &amp; MOTORS</v>
          </cell>
          <cell r="O20" t="str">
            <v>ZAR</v>
          </cell>
          <cell r="P20" t="str">
            <v>AA2</v>
          </cell>
          <cell r="Q20">
            <v>0.35</v>
          </cell>
          <cell r="R20" t="str">
            <v>Labour</v>
          </cell>
          <cell r="S20" t="str">
            <v>C-3: All hourly paid Employees</v>
          </cell>
          <cell r="T20" t="str">
            <v>SEIFSA</v>
          </cell>
          <cell r="U20">
            <v>38899</v>
          </cell>
          <cell r="V20" t="str">
            <v>Not Applicable</v>
          </cell>
          <cell r="X20">
            <v>38899</v>
          </cell>
        </row>
        <row r="21">
          <cell r="A21">
            <v>72</v>
          </cell>
          <cell r="J21" t="str">
            <v>AA</v>
          </cell>
          <cell r="L21">
            <v>261</v>
          </cell>
          <cell r="M21" t="str">
            <v>AA</v>
          </cell>
          <cell r="N21" t="str">
            <v>1200 ACC - Supply of Structural Steel, DUCTS, PIPING &amp; OTHER MECHANICAL EQUIPMENT, GEARBOXES, &amp; MOTORS</v>
          </cell>
          <cell r="O21" t="str">
            <v>ZAR</v>
          </cell>
          <cell r="P21" t="str">
            <v>AA3</v>
          </cell>
          <cell r="Q21">
            <v>0.5</v>
          </cell>
          <cell r="R21" t="str">
            <v>Material</v>
          </cell>
          <cell r="S21" t="str">
            <v>E-1: Production prices all types</v>
          </cell>
          <cell r="T21" t="str">
            <v>SEIFSA</v>
          </cell>
          <cell r="U21">
            <v>38899</v>
          </cell>
          <cell r="V21" t="str">
            <v>Not Applicable</v>
          </cell>
          <cell r="X21">
            <v>38899</v>
          </cell>
        </row>
        <row r="22">
          <cell r="A22">
            <v>73</v>
          </cell>
          <cell r="J22" t="str">
            <v>AA</v>
          </cell>
          <cell r="L22">
            <v>262</v>
          </cell>
          <cell r="M22" t="str">
            <v>AA</v>
          </cell>
          <cell r="N22" t="str">
            <v>1200 ACC - Supply of Structural Steel, DUCTS, PIPING &amp; OTHER MECHANICAL EQUIPMENT, GEARBOXES, &amp; MOTORS</v>
          </cell>
          <cell r="O22" t="str">
            <v>ZAR</v>
          </cell>
          <cell r="P22" t="str">
            <v>AA4</v>
          </cell>
          <cell r="Q22">
            <v>0.1</v>
          </cell>
          <cell r="R22" t="str">
            <v>Production Price index</v>
          </cell>
          <cell r="S22" t="str">
            <v>G: Mechanical Engineering Materials</v>
          </cell>
          <cell r="T22" t="str">
            <v>SEIFSA</v>
          </cell>
          <cell r="U22">
            <v>38899</v>
          </cell>
          <cell r="V22" t="str">
            <v>Not Applicable</v>
          </cell>
          <cell r="X22">
            <v>38899</v>
          </cell>
        </row>
        <row r="23">
          <cell r="A23">
            <v>57</v>
          </cell>
          <cell r="B23" t="str">
            <v>Base</v>
          </cell>
          <cell r="C23">
            <v>1</v>
          </cell>
          <cell r="D23">
            <v>1200</v>
          </cell>
          <cell r="E23" t="str">
            <v xml:space="preserve">Air Cooled Condenser, Section 16 </v>
          </cell>
          <cell r="F23" t="str">
            <v>General (ZAR) - Supervision of erection</v>
          </cell>
          <cell r="G23">
            <v>18</v>
          </cell>
          <cell r="H23" t="str">
            <v>Local</v>
          </cell>
          <cell r="I23" t="str">
            <v>ZAR</v>
          </cell>
          <cell r="J23" t="str">
            <v>AB</v>
          </cell>
          <cell r="K23">
            <v>1677569.3333333328</v>
          </cell>
        </row>
        <row r="24">
          <cell r="A24">
            <v>63</v>
          </cell>
          <cell r="B24" t="str">
            <v>Base</v>
          </cell>
          <cell r="C24">
            <v>1</v>
          </cell>
          <cell r="D24">
            <v>1200</v>
          </cell>
          <cell r="E24" t="str">
            <v xml:space="preserve">Air Cooled Condenser, Section 16 </v>
          </cell>
          <cell r="F24" t="str">
            <v>Construct/ Erect/ Install</v>
          </cell>
          <cell r="G24">
            <v>18</v>
          </cell>
          <cell r="H24" t="str">
            <v>Local</v>
          </cell>
          <cell r="I24" t="str">
            <v>ZAR</v>
          </cell>
          <cell r="J24" t="str">
            <v>AB</v>
          </cell>
          <cell r="K24">
            <v>79636209.666666612</v>
          </cell>
        </row>
        <row r="25">
          <cell r="A25">
            <v>64</v>
          </cell>
          <cell r="B25" t="str">
            <v>Base</v>
          </cell>
          <cell r="C25">
            <v>1</v>
          </cell>
          <cell r="D25">
            <v>1200</v>
          </cell>
          <cell r="E25" t="str">
            <v xml:space="preserve">Air Cooled Condenser, Section 16 </v>
          </cell>
          <cell r="F25" t="str">
            <v>Commission - Supervision</v>
          </cell>
          <cell r="G25">
            <v>18</v>
          </cell>
          <cell r="H25" t="str">
            <v>Local</v>
          </cell>
          <cell r="I25" t="str">
            <v>ZAR</v>
          </cell>
          <cell r="J25" t="str">
            <v>AB</v>
          </cell>
          <cell r="K25">
            <v>457208.66666666645</v>
          </cell>
        </row>
        <row r="26">
          <cell r="A26">
            <v>74</v>
          </cell>
          <cell r="J26" t="str">
            <v>AB</v>
          </cell>
          <cell r="L26">
            <v>269</v>
          </cell>
          <cell r="M26" t="str">
            <v>AB</v>
          </cell>
          <cell r="N26" t="str">
            <v>1200 ACC - Erection, All Steel &amp; Mechanical Equipment</v>
          </cell>
          <cell r="O26" t="str">
            <v>ZAR</v>
          </cell>
          <cell r="P26" t="str">
            <v>AB1</v>
          </cell>
          <cell r="Q26">
            <v>0.05</v>
          </cell>
          <cell r="R26" t="str">
            <v>Fixed</v>
          </cell>
          <cell r="S26" t="str">
            <v>Fixed Portion</v>
          </cell>
          <cell r="T26" t="str">
            <v>Fixed</v>
          </cell>
          <cell r="X26">
            <v>38899</v>
          </cell>
        </row>
        <row r="27">
          <cell r="A27">
            <v>75</v>
          </cell>
          <cell r="J27" t="str">
            <v>AB</v>
          </cell>
          <cell r="L27">
            <v>270</v>
          </cell>
          <cell r="M27" t="str">
            <v>AB</v>
          </cell>
          <cell r="N27" t="str">
            <v>1200 ACC - Erection, All Steel &amp; Mechanical Equipment</v>
          </cell>
          <cell r="O27" t="str">
            <v>ZAR</v>
          </cell>
          <cell r="P27" t="str">
            <v>AB2</v>
          </cell>
          <cell r="Q27">
            <v>0.55000000000000004</v>
          </cell>
          <cell r="R27" t="str">
            <v>Labour</v>
          </cell>
          <cell r="S27" t="str">
            <v>C-3: All hourly paid Employees</v>
          </cell>
          <cell r="T27" t="str">
            <v>SEIFSA</v>
          </cell>
          <cell r="U27">
            <v>38899</v>
          </cell>
          <cell r="V27" t="str">
            <v>Not Applicable</v>
          </cell>
          <cell r="X27">
            <v>38899</v>
          </cell>
        </row>
        <row r="28">
          <cell r="A28">
            <v>76</v>
          </cell>
          <cell r="J28" t="str">
            <v>AB</v>
          </cell>
          <cell r="L28">
            <v>271</v>
          </cell>
          <cell r="M28" t="str">
            <v>AB</v>
          </cell>
          <cell r="N28" t="str">
            <v>1200 ACC - Erection, All Steel &amp; Mechanical Equipment</v>
          </cell>
          <cell r="O28" t="str">
            <v>ZAR</v>
          </cell>
          <cell r="P28" t="str">
            <v>AB3</v>
          </cell>
          <cell r="Q28">
            <v>0.4</v>
          </cell>
          <cell r="R28" t="str">
            <v>Production Price index</v>
          </cell>
          <cell r="S28" t="str">
            <v>G: Mechanical Engineering Materials</v>
          </cell>
          <cell r="T28" t="str">
            <v>SEIFSA</v>
          </cell>
          <cell r="U28">
            <v>38899</v>
          </cell>
          <cell r="V28" t="str">
            <v>Not Applicable</v>
          </cell>
          <cell r="X28">
            <v>38899</v>
          </cell>
        </row>
        <row r="29">
          <cell r="A29">
            <v>62</v>
          </cell>
          <cell r="B29" t="str">
            <v>Base</v>
          </cell>
          <cell r="C29">
            <v>1</v>
          </cell>
          <cell r="D29">
            <v>1200</v>
          </cell>
          <cell r="E29" t="str">
            <v xml:space="preserve">Air Cooled Condenser, Section 16 </v>
          </cell>
          <cell r="F29" t="str">
            <v xml:space="preserve">Packing/Freight </v>
          </cell>
          <cell r="G29">
            <v>18</v>
          </cell>
          <cell r="H29" t="str">
            <v>Local</v>
          </cell>
          <cell r="I29" t="str">
            <v>ZAR</v>
          </cell>
          <cell r="J29" t="str">
            <v>AC</v>
          </cell>
          <cell r="K29">
            <v>17480841.66666666</v>
          </cell>
        </row>
        <row r="30">
          <cell r="A30">
            <v>77</v>
          </cell>
          <cell r="J30" t="str">
            <v>AC</v>
          </cell>
          <cell r="L30">
            <v>278</v>
          </cell>
          <cell r="M30" t="str">
            <v>AC</v>
          </cell>
          <cell r="N30" t="str">
            <v>1200 ACC - Transport</v>
          </cell>
          <cell r="O30" t="str">
            <v>ZAR</v>
          </cell>
          <cell r="P30" t="str">
            <v>AC1</v>
          </cell>
          <cell r="Q30">
            <v>0</v>
          </cell>
          <cell r="R30" t="str">
            <v>Fixed</v>
          </cell>
          <cell r="S30" t="str">
            <v>Fixed Portion</v>
          </cell>
          <cell r="T30" t="str">
            <v>Fixed</v>
          </cell>
          <cell r="X30">
            <v>38899</v>
          </cell>
        </row>
        <row r="31">
          <cell r="A31">
            <v>78</v>
          </cell>
          <cell r="J31" t="str">
            <v>AC</v>
          </cell>
          <cell r="L31">
            <v>279</v>
          </cell>
          <cell r="M31" t="str">
            <v>AC</v>
          </cell>
          <cell r="N31" t="str">
            <v>1200 ACC - Transport</v>
          </cell>
          <cell r="O31" t="str">
            <v>ZAR</v>
          </cell>
          <cell r="P31" t="str">
            <v>AC2</v>
          </cell>
          <cell r="Q31">
            <v>1</v>
          </cell>
          <cell r="R31" t="str">
            <v>Transport</v>
          </cell>
          <cell r="S31" t="str">
            <v>L-2:</v>
          </cell>
          <cell r="T31" t="str">
            <v>SEIFSA</v>
          </cell>
          <cell r="U31">
            <v>38899</v>
          </cell>
          <cell r="V31" t="str">
            <v>Not Applicable</v>
          </cell>
          <cell r="X31">
            <v>38899</v>
          </cell>
        </row>
        <row r="32">
          <cell r="A32">
            <v>56</v>
          </cell>
          <cell r="B32" t="str">
            <v>Base</v>
          </cell>
          <cell r="C32">
            <v>1</v>
          </cell>
          <cell r="D32">
            <v>1100</v>
          </cell>
          <cell r="E32" t="str">
            <v>Civil &amp; Structural, Section 14</v>
          </cell>
          <cell r="F32" t="str">
            <v>Construct/ Erect/ Install</v>
          </cell>
          <cell r="G32">
            <v>25</v>
          </cell>
          <cell r="H32" t="str">
            <v>Local</v>
          </cell>
          <cell r="I32" t="str">
            <v>ZAR</v>
          </cell>
          <cell r="J32" t="str">
            <v>AE</v>
          </cell>
          <cell r="K32">
            <v>73760872.666666672</v>
          </cell>
        </row>
        <row r="33">
          <cell r="A33">
            <v>79</v>
          </cell>
          <cell r="J33" t="str">
            <v>AE</v>
          </cell>
          <cell r="L33">
            <v>286</v>
          </cell>
          <cell r="M33" t="str">
            <v>AE</v>
          </cell>
          <cell r="N33" t="str">
            <v>Local Erection, All Steel &amp; Mechanical Equipment</v>
          </cell>
          <cell r="O33" t="str">
            <v>ZAR</v>
          </cell>
          <cell r="P33" t="str">
            <v>AE1</v>
          </cell>
          <cell r="Q33">
            <v>0.05</v>
          </cell>
          <cell r="R33" t="str">
            <v>Fixed</v>
          </cell>
          <cell r="S33" t="str">
            <v>Fixed Portion</v>
          </cell>
          <cell r="T33" t="str">
            <v>Fixed</v>
          </cell>
          <cell r="X33">
            <v>38961</v>
          </cell>
        </row>
        <row r="34">
          <cell r="A34">
            <v>80</v>
          </cell>
          <cell r="J34" t="str">
            <v>AE</v>
          </cell>
          <cell r="L34">
            <v>287</v>
          </cell>
          <cell r="M34" t="str">
            <v>AE</v>
          </cell>
          <cell r="N34" t="str">
            <v>Local Erection, All Steel &amp; Mechanical Equipment</v>
          </cell>
          <cell r="O34" t="str">
            <v>ZAR</v>
          </cell>
          <cell r="P34" t="str">
            <v>AE2</v>
          </cell>
          <cell r="Q34">
            <v>0.55000000000000004</v>
          </cell>
          <cell r="R34" t="str">
            <v>Labour</v>
          </cell>
          <cell r="S34" t="str">
            <v>C-3: All hourly paid Employees</v>
          </cell>
          <cell r="T34" t="str">
            <v>SEIFSA</v>
          </cell>
          <cell r="U34">
            <v>38961</v>
          </cell>
          <cell r="V34" t="str">
            <v>Not Applicable</v>
          </cell>
          <cell r="X34">
            <v>38961</v>
          </cell>
        </row>
        <row r="35">
          <cell r="A35">
            <v>81</v>
          </cell>
          <cell r="J35" t="str">
            <v>AE</v>
          </cell>
          <cell r="L35">
            <v>288</v>
          </cell>
          <cell r="M35" t="str">
            <v>AE</v>
          </cell>
          <cell r="N35" t="str">
            <v>Local Erection, All Steel &amp; Mechanical Equipment</v>
          </cell>
          <cell r="O35" t="str">
            <v>ZAR</v>
          </cell>
          <cell r="P35" t="str">
            <v>AE3</v>
          </cell>
          <cell r="Q35">
            <v>0.4</v>
          </cell>
          <cell r="R35" t="str">
            <v>Production Price index</v>
          </cell>
          <cell r="S35" t="str">
            <v>G: Mechanical Engineering Materials</v>
          </cell>
          <cell r="T35" t="str">
            <v>SEIFSA</v>
          </cell>
          <cell r="U35">
            <v>38961</v>
          </cell>
          <cell r="V35" t="str">
            <v>Not Applicable</v>
          </cell>
          <cell r="X35">
            <v>38961</v>
          </cell>
        </row>
        <row r="36">
          <cell r="A36">
            <v>2</v>
          </cell>
          <cell r="B36" t="str">
            <v>Base</v>
          </cell>
          <cell r="C36">
            <v>1</v>
          </cell>
          <cell r="D36">
            <v>200</v>
          </cell>
          <cell r="E36" t="str">
            <v>Main Steam Turbine, Section 3</v>
          </cell>
          <cell r="F36" t="str">
            <v>Procure/ Manufacture</v>
          </cell>
          <cell r="G36">
            <v>1</v>
          </cell>
          <cell r="H36" t="str">
            <v>Foreign</v>
          </cell>
          <cell r="I36" t="str">
            <v>EUR</v>
          </cell>
          <cell r="J36" t="str">
            <v>B1</v>
          </cell>
          <cell r="K36">
            <v>355417159.80000001</v>
          </cell>
        </row>
        <row r="37">
          <cell r="A37">
            <v>82</v>
          </cell>
          <cell r="J37" t="str">
            <v>B1</v>
          </cell>
          <cell r="L37">
            <v>12</v>
          </cell>
          <cell r="M37" t="str">
            <v>B1</v>
          </cell>
          <cell r="N37" t="str">
            <v xml:space="preserve">200 &amp; 300 Main Steam Turbine &amp; Generator, Section 3,4 &amp; 6, Europe </v>
          </cell>
          <cell r="O37" t="str">
            <v>Eur</v>
          </cell>
          <cell r="P37" t="str">
            <v>B11</v>
          </cell>
          <cell r="Q37">
            <v>0.15</v>
          </cell>
          <cell r="R37" t="str">
            <v>Fixed</v>
          </cell>
          <cell r="S37" t="str">
            <v>Fixed Portion</v>
          </cell>
          <cell r="T37" t="str">
            <v>Fixed</v>
          </cell>
          <cell r="X37">
            <v>38991</v>
          </cell>
        </row>
        <row r="38">
          <cell r="A38">
            <v>83</v>
          </cell>
          <cell r="J38" t="str">
            <v>B1</v>
          </cell>
          <cell r="L38">
            <v>13</v>
          </cell>
          <cell r="M38" t="str">
            <v>B1</v>
          </cell>
          <cell r="N38" t="str">
            <v xml:space="preserve">200 &amp; 300 Main Steam Turbine &amp; Generator, Section 3,4 &amp; 6, Europe </v>
          </cell>
          <cell r="O38" t="str">
            <v>Eur</v>
          </cell>
          <cell r="P38" t="str">
            <v>B12</v>
          </cell>
          <cell r="Q38">
            <v>0.11</v>
          </cell>
          <cell r="R38" t="str">
            <v>Castings</v>
          </cell>
          <cell r="S38" t="str">
            <v xml:space="preserve">Index 316 fur Gussteile, Fachserie 17, </v>
          </cell>
          <cell r="T38" t="str">
            <v>des Statistischen Bundesamte Deutschlands</v>
          </cell>
          <cell r="U38">
            <v>38992</v>
          </cell>
          <cell r="X38">
            <v>38991</v>
          </cell>
        </row>
        <row r="39">
          <cell r="A39">
            <v>84</v>
          </cell>
          <cell r="J39" t="str">
            <v>B1</v>
          </cell>
          <cell r="L39">
            <v>14</v>
          </cell>
          <cell r="M39" t="str">
            <v>B1</v>
          </cell>
          <cell r="N39" t="str">
            <v xml:space="preserve">200 &amp; 300 Main Steam Turbine &amp; Generator, Section 3,4 &amp; 6, Europe </v>
          </cell>
          <cell r="O39" t="str">
            <v>Eur</v>
          </cell>
          <cell r="P39" t="str">
            <v>B13</v>
          </cell>
          <cell r="Q39">
            <v>0.14000000000000001</v>
          </cell>
          <cell r="R39" t="str">
            <v>Forgings</v>
          </cell>
          <cell r="S39" t="str">
            <v>Internal  ALSTOM Index</v>
          </cell>
          <cell r="T39" t="str">
            <v>ALSTOM</v>
          </cell>
          <cell r="U39">
            <v>38992</v>
          </cell>
          <cell r="X39">
            <v>38991</v>
          </cell>
        </row>
        <row r="40">
          <cell r="A40">
            <v>85</v>
          </cell>
          <cell r="J40" t="str">
            <v>B1</v>
          </cell>
          <cell r="L40">
            <v>15</v>
          </cell>
          <cell r="M40" t="str">
            <v>B1</v>
          </cell>
          <cell r="N40" t="str">
            <v xml:space="preserve">200 &amp; 300 Main Steam Turbine &amp; Generator, Section 3,4 &amp; 6, Europe </v>
          </cell>
          <cell r="O40" t="str">
            <v>Eur</v>
          </cell>
          <cell r="P40" t="str">
            <v>B14</v>
          </cell>
          <cell r="Q40">
            <v>0.1</v>
          </cell>
          <cell r="R40" t="str">
            <v>Prefabricated Materials</v>
          </cell>
          <cell r="S40" t="str">
            <v>Reihe 273, Fachserie 17, der Erzeugerpreise gewerblicher Produkte fur Metalle und Halbzeuge"</v>
          </cell>
          <cell r="T40" t="str">
            <v>des Statistischen Bundesamte Deutschlands</v>
          </cell>
          <cell r="U40">
            <v>38992</v>
          </cell>
          <cell r="X40">
            <v>38991</v>
          </cell>
        </row>
        <row r="41">
          <cell r="A41">
            <v>86</v>
          </cell>
          <cell r="J41" t="str">
            <v>B1</v>
          </cell>
          <cell r="L41">
            <v>16</v>
          </cell>
          <cell r="M41" t="str">
            <v>B1</v>
          </cell>
          <cell r="N41" t="str">
            <v xml:space="preserve">200 &amp; 300 Main Steam Turbine &amp; Generator, Section 3,4 &amp; 6, Europe </v>
          </cell>
          <cell r="O41" t="str">
            <v>Eur</v>
          </cell>
          <cell r="P41" t="str">
            <v>B15</v>
          </cell>
          <cell r="Q41">
            <v>0.5</v>
          </cell>
          <cell r="R41" t="str">
            <v>Labour Manufacturing</v>
          </cell>
          <cell r="S41" t="str">
            <v>Tarifindex fur das Lohnkostenniveau eines Zeitlohnarbeiters über 21 Jahre, Lohngruppe 7, Tarifgebiet Nor-Württemberg, Nord-Baden</v>
          </cell>
          <cell r="T41" t="str">
            <v>Südwestmetall Verband der Metall- und Elektroindustrie Baden-Würtemberg e.V., Germany
http://www.destatis.de/themen/d/thm_loehne.php</v>
          </cell>
          <cell r="U41">
            <v>38992</v>
          </cell>
          <cell r="X41">
            <v>38991</v>
          </cell>
        </row>
        <row r="42">
          <cell r="A42">
            <v>3</v>
          </cell>
          <cell r="B42" t="str">
            <v>Base</v>
          </cell>
          <cell r="C42">
            <v>1</v>
          </cell>
          <cell r="D42">
            <v>200</v>
          </cell>
          <cell r="E42" t="str">
            <v>Main Steam Turbine, Section 3</v>
          </cell>
          <cell r="F42" t="str">
            <v>Construct/ Erect/ Install</v>
          </cell>
          <cell r="H42" t="str">
            <v>Foreign</v>
          </cell>
          <cell r="I42" t="str">
            <v>EUR</v>
          </cell>
          <cell r="J42" t="str">
            <v>B16</v>
          </cell>
          <cell r="K42">
            <v>39490795.533333331</v>
          </cell>
        </row>
        <row r="43">
          <cell r="A43">
            <v>87</v>
          </cell>
          <cell r="J43" t="str">
            <v>B16</v>
          </cell>
          <cell r="L43">
            <v>23</v>
          </cell>
          <cell r="M43" t="str">
            <v>B16</v>
          </cell>
          <cell r="N43" t="str">
            <v xml:space="preserve">200 &amp; 300 Main Steam Turbine &amp; Generator, Section 3,4 &amp; 6, Europe - </v>
          </cell>
          <cell r="O43" t="str">
            <v>Eur</v>
          </cell>
          <cell r="P43" t="str">
            <v>B161</v>
          </cell>
          <cell r="Q43">
            <v>0.15</v>
          </cell>
          <cell r="R43" t="str">
            <v>Fixed</v>
          </cell>
          <cell r="S43" t="str">
            <v>Fixed Portion</v>
          </cell>
          <cell r="T43" t="str">
            <v>Fixed</v>
          </cell>
          <cell r="X43">
            <v>38991</v>
          </cell>
        </row>
        <row r="44">
          <cell r="A44">
            <v>88</v>
          </cell>
          <cell r="J44" t="str">
            <v>B16</v>
          </cell>
          <cell r="L44">
            <v>24</v>
          </cell>
          <cell r="M44" t="str">
            <v>B16</v>
          </cell>
          <cell r="N44" t="str">
            <v xml:space="preserve">200 &amp; 300 Main Steam Turbine &amp; Generator, Section 3,4 &amp; 6, Europe - </v>
          </cell>
          <cell r="O44" t="str">
            <v>Eur</v>
          </cell>
          <cell r="P44" t="str">
            <v>B162</v>
          </cell>
          <cell r="Q44">
            <v>0.85</v>
          </cell>
          <cell r="R44" t="str">
            <v xml:space="preserve">Labour </v>
          </cell>
          <cell r="S44" t="str">
            <v>Tarifindex fur das Lohnkostenniveau eines Zeitlohnarbeiters über 21 Jahre, Lohngruppe 7, Tarifgebiet Nor-Württemberg, Nord-Baden</v>
          </cell>
          <cell r="T44" t="str">
            <v>Südwestmetall Verband der Metall- und Elektroindustrie Baden-Würtemberg e.V., Germany
http://www.destatis.de/themen/d/thm_loehne.php</v>
          </cell>
          <cell r="U44">
            <v>38992</v>
          </cell>
          <cell r="X44">
            <v>38991</v>
          </cell>
        </row>
        <row r="45">
          <cell r="A45">
            <v>4</v>
          </cell>
          <cell r="B45" t="str">
            <v>Base</v>
          </cell>
          <cell r="C45">
            <v>1</v>
          </cell>
          <cell r="D45">
            <v>400</v>
          </cell>
          <cell r="E45" t="str">
            <v>Unitized Electrical Plant, Section 5 &amp; 6</v>
          </cell>
          <cell r="F45" t="str">
            <v>Procure/ Manufacture</v>
          </cell>
          <cell r="G45" t="str">
            <v>1 &amp; 19</v>
          </cell>
          <cell r="H45" t="str">
            <v>Foreign</v>
          </cell>
          <cell r="I45" t="str">
            <v>EUR</v>
          </cell>
          <cell r="J45" t="str">
            <v>C1</v>
          </cell>
          <cell r="K45">
            <v>49097158</v>
          </cell>
        </row>
        <row r="46">
          <cell r="A46">
            <v>89</v>
          </cell>
          <cell r="J46" t="str">
            <v>C1</v>
          </cell>
          <cell r="L46">
            <v>31</v>
          </cell>
          <cell r="M46" t="str">
            <v>C1</v>
          </cell>
          <cell r="N46" t="str">
            <v>400 Unitized Electrical Plant, Section 5&amp;6</v>
          </cell>
          <cell r="O46" t="str">
            <v>Eur</v>
          </cell>
          <cell r="P46" t="str">
            <v>C11</v>
          </cell>
          <cell r="Q46">
            <v>0.1</v>
          </cell>
          <cell r="R46" t="str">
            <v>Fixed</v>
          </cell>
          <cell r="S46" t="str">
            <v>Fixed Portion</v>
          </cell>
          <cell r="T46" t="str">
            <v>Fixed</v>
          </cell>
          <cell r="X46">
            <v>38991</v>
          </cell>
        </row>
        <row r="47">
          <cell r="A47">
            <v>90</v>
          </cell>
          <cell r="J47" t="str">
            <v>C1</v>
          </cell>
          <cell r="L47">
            <v>32</v>
          </cell>
          <cell r="M47" t="str">
            <v>C1</v>
          </cell>
          <cell r="N47" t="str">
            <v>400 Unitized Electrical Plant, Section 5&amp;6</v>
          </cell>
          <cell r="O47" t="str">
            <v>Eur</v>
          </cell>
          <cell r="P47" t="str">
            <v>C12</v>
          </cell>
          <cell r="Q47">
            <v>0.15</v>
          </cell>
          <cell r="R47" t="str">
            <v>Aluminium</v>
          </cell>
          <cell r="S47" t="str">
            <v>Price Index for Aluminium</v>
          </cell>
          <cell r="T47" t="str">
            <v>LME</v>
          </cell>
          <cell r="U47">
            <v>38992</v>
          </cell>
          <cell r="X47">
            <v>38991</v>
          </cell>
        </row>
        <row r="48">
          <cell r="A48">
            <v>91</v>
          </cell>
          <cell r="J48" t="str">
            <v>C1</v>
          </cell>
          <cell r="L48">
            <v>33</v>
          </cell>
          <cell r="M48" t="str">
            <v>C1</v>
          </cell>
          <cell r="N48" t="str">
            <v>400 Unitized Electrical Plant, Section 5&amp;6</v>
          </cell>
          <cell r="O48" t="str">
            <v>Eur</v>
          </cell>
          <cell r="P48" t="str">
            <v>C13</v>
          </cell>
          <cell r="Q48">
            <v>0.05</v>
          </cell>
          <cell r="R48" t="str">
            <v>Copper</v>
          </cell>
          <cell r="S48" t="str">
            <v>Price Index for Copper</v>
          </cell>
          <cell r="T48" t="str">
            <v>LME</v>
          </cell>
          <cell r="U48">
            <v>38992</v>
          </cell>
          <cell r="X48">
            <v>38991</v>
          </cell>
        </row>
        <row r="49">
          <cell r="A49">
            <v>92</v>
          </cell>
          <cell r="J49" t="str">
            <v>C1</v>
          </cell>
          <cell r="L49">
            <v>34</v>
          </cell>
          <cell r="M49" t="str">
            <v>C1</v>
          </cell>
          <cell r="N49" t="str">
            <v>400 Unitized Electrical Plant, Section 5&amp;6</v>
          </cell>
          <cell r="O49" t="str">
            <v>Eur</v>
          </cell>
          <cell r="P49" t="str">
            <v>C14</v>
          </cell>
          <cell r="Q49">
            <v>0.05</v>
          </cell>
          <cell r="R49" t="str">
            <v>HR Plate Steel</v>
          </cell>
          <cell r="S49" t="str">
            <v>World Carbon Steel Product Price Index - USD/tonne for HR Plate</v>
          </cell>
          <cell r="T49" t="str">
            <v>Meps(www.meps.co.uk)</v>
          </cell>
          <cell r="U49">
            <v>38992</v>
          </cell>
          <cell r="X49">
            <v>38991</v>
          </cell>
        </row>
        <row r="50">
          <cell r="A50">
            <v>93</v>
          </cell>
          <cell r="J50" t="str">
            <v>C1</v>
          </cell>
          <cell r="L50">
            <v>35</v>
          </cell>
          <cell r="M50" t="str">
            <v>C1</v>
          </cell>
          <cell r="N50" t="str">
            <v>400 Unitized Electrical Plant, Section 5&amp;6</v>
          </cell>
          <cell r="O50" t="str">
            <v>Eur</v>
          </cell>
          <cell r="P50" t="str">
            <v>C15</v>
          </cell>
          <cell r="Q50">
            <v>0.65</v>
          </cell>
          <cell r="R50" t="str">
            <v>Labour Manufacturing</v>
          </cell>
          <cell r="S50" t="str">
            <v>Labour Cost Index – EU25 for Manufacturing Labour, Nominal Value  – Seasonally adjusted - Labour Cost Index quoted quarterly for the labour indices for European labour</v>
          </cell>
          <cell r="T50" t="str">
            <v>EUROSTAT</v>
          </cell>
          <cell r="U50" t="str">
            <v>2nd Quarter 2006</v>
          </cell>
          <cell r="X50">
            <v>38899</v>
          </cell>
        </row>
        <row r="51">
          <cell r="A51">
            <v>6</v>
          </cell>
          <cell r="B51" t="str">
            <v>Base</v>
          </cell>
          <cell r="C51">
            <v>1</v>
          </cell>
          <cell r="D51">
            <v>500</v>
          </cell>
          <cell r="E51" t="str">
            <v>Station Common Electrical/Unitized Electrical Plant, Section 7</v>
          </cell>
          <cell r="F51" t="str">
            <v>Procure/ Manufacture</v>
          </cell>
          <cell r="G51" t="str">
            <v>1 &amp; 19</v>
          </cell>
          <cell r="H51" t="str">
            <v>Foreign</v>
          </cell>
          <cell r="I51" t="str">
            <v>EUR</v>
          </cell>
          <cell r="J51" t="str">
            <v>D1</v>
          </cell>
          <cell r="K51">
            <v>14359385</v>
          </cell>
        </row>
        <row r="52">
          <cell r="A52">
            <v>94</v>
          </cell>
          <cell r="J52" t="str">
            <v>D1</v>
          </cell>
          <cell r="L52">
            <v>42</v>
          </cell>
          <cell r="M52" t="str">
            <v>D1</v>
          </cell>
          <cell r="N52" t="str">
            <v>500 Station Common Electrical, Section 7</v>
          </cell>
          <cell r="O52" t="str">
            <v>Eur</v>
          </cell>
          <cell r="P52" t="str">
            <v>D11</v>
          </cell>
          <cell r="Q52">
            <v>0.15</v>
          </cell>
          <cell r="R52" t="str">
            <v>Fixed</v>
          </cell>
          <cell r="S52" t="str">
            <v>Fixed Portion</v>
          </cell>
          <cell r="T52" t="str">
            <v>Fixed</v>
          </cell>
          <cell r="X52">
            <v>38991</v>
          </cell>
        </row>
        <row r="53">
          <cell r="A53">
            <v>95</v>
          </cell>
          <cell r="J53" t="str">
            <v>D1</v>
          </cell>
          <cell r="L53">
            <v>43</v>
          </cell>
          <cell r="M53" t="str">
            <v>D1</v>
          </cell>
          <cell r="N53" t="str">
            <v>500 Station Common Electrical, Section 7</v>
          </cell>
          <cell r="O53" t="str">
            <v>Eur</v>
          </cell>
          <cell r="P53" t="str">
            <v>D12</v>
          </cell>
          <cell r="Q53">
            <v>3.1E-2</v>
          </cell>
          <cell r="R53" t="str">
            <v>HR Plate</v>
          </cell>
          <cell r="S53" t="str">
            <v>World Carbon Steel Product Price Index - USD/tonne for HR Plate</v>
          </cell>
          <cell r="T53" t="str">
            <v>Meps(www.meps.co.uk)</v>
          </cell>
          <cell r="U53">
            <v>38992</v>
          </cell>
          <cell r="W53" t="str">
            <v>See Above</v>
          </cell>
          <cell r="X53">
            <v>38991</v>
          </cell>
        </row>
        <row r="54">
          <cell r="A54">
            <v>96</v>
          </cell>
          <cell r="J54" t="str">
            <v>D1</v>
          </cell>
          <cell r="L54">
            <v>44</v>
          </cell>
          <cell r="M54" t="str">
            <v>D1</v>
          </cell>
          <cell r="N54" t="str">
            <v>500 Station Common Electrical, Section 7</v>
          </cell>
          <cell r="O54" t="str">
            <v>Eur</v>
          </cell>
          <cell r="P54" t="str">
            <v>D13</v>
          </cell>
          <cell r="Q54">
            <v>7.9000000000000001E-2</v>
          </cell>
          <cell r="R54" t="str">
            <v>Nickel</v>
          </cell>
          <cell r="S54" t="str">
            <v>Price Index for Nickel</v>
          </cell>
          <cell r="T54" t="str">
            <v>LME</v>
          </cell>
          <cell r="U54">
            <v>38992</v>
          </cell>
          <cell r="W54" t="str">
            <v>1.2693 USD/EUR</v>
          </cell>
          <cell r="X54">
            <v>38991</v>
          </cell>
        </row>
        <row r="55">
          <cell r="A55">
            <v>97</v>
          </cell>
          <cell r="J55" t="str">
            <v>D1</v>
          </cell>
          <cell r="L55">
            <v>45</v>
          </cell>
          <cell r="M55" t="str">
            <v>D1</v>
          </cell>
          <cell r="N55" t="str">
            <v>500 Station Common Electrical, Section 7</v>
          </cell>
          <cell r="O55" t="str">
            <v>Eur</v>
          </cell>
          <cell r="P55" t="str">
            <v>D14</v>
          </cell>
          <cell r="Q55">
            <v>9.4E-2</v>
          </cell>
          <cell r="R55" t="str">
            <v>Copper</v>
          </cell>
          <cell r="S55" t="str">
            <v>Price Index for Copper</v>
          </cell>
          <cell r="T55" t="str">
            <v>LME</v>
          </cell>
          <cell r="U55">
            <v>38992</v>
          </cell>
          <cell r="W55" t="str">
            <v>1.2693 USD/EUR</v>
          </cell>
          <cell r="X55">
            <v>38991</v>
          </cell>
        </row>
        <row r="56">
          <cell r="A56">
            <v>98</v>
          </cell>
          <cell r="J56" t="str">
            <v>D1</v>
          </cell>
          <cell r="L56">
            <v>46</v>
          </cell>
          <cell r="M56" t="str">
            <v>D1</v>
          </cell>
          <cell r="N56" t="str">
            <v>500 Station Common Electrical, Section 7</v>
          </cell>
          <cell r="O56" t="str">
            <v>Eur</v>
          </cell>
          <cell r="P56" t="str">
            <v>D15</v>
          </cell>
          <cell r="Q56">
            <v>0.191</v>
          </cell>
          <cell r="R56" t="str">
            <v>Prefabricated Materials</v>
          </cell>
          <cell r="S56" t="str">
            <v>Reihe 273, Fachserie 17, der Erzeugerpreise gewerblicher Produkte fur Metalle und Halbzeuge"</v>
          </cell>
          <cell r="T56" t="str">
            <v>des Statistischen Bundesamte Deutschlands</v>
          </cell>
          <cell r="U56">
            <v>38992</v>
          </cell>
          <cell r="W56" t="str">
            <v>See Above</v>
          </cell>
          <cell r="X56">
            <v>38991</v>
          </cell>
        </row>
        <row r="57">
          <cell r="A57">
            <v>99</v>
          </cell>
          <cell r="J57" t="str">
            <v>D1</v>
          </cell>
          <cell r="L57">
            <v>47</v>
          </cell>
          <cell r="M57" t="str">
            <v>D1</v>
          </cell>
          <cell r="N57" t="str">
            <v>500 Station Common Electrical, Section 7</v>
          </cell>
          <cell r="O57" t="str">
            <v>Eur</v>
          </cell>
          <cell r="P57" t="str">
            <v>D16</v>
          </cell>
          <cell r="Q57">
            <v>0.45500000000000002</v>
          </cell>
          <cell r="R57" t="str">
            <v>Labour Manufacturing</v>
          </cell>
          <cell r="S57" t="str">
            <v>Labour Cost Index – EU25 for Manufacturing Labour, Nominal Value  – Seasonally adjusted - Labour Cost Index quoted quarterly for the labour indices for European labour</v>
          </cell>
          <cell r="T57" t="str">
            <v>EUROSTAT</v>
          </cell>
          <cell r="U57" t="str">
            <v>2nd Quarter 2006</v>
          </cell>
          <cell r="W57" t="str">
            <v>See Above</v>
          </cell>
          <cell r="X57">
            <v>38899</v>
          </cell>
        </row>
        <row r="58">
          <cell r="A58">
            <v>5</v>
          </cell>
          <cell r="B58" t="str">
            <v>Base</v>
          </cell>
          <cell r="C58">
            <v>1</v>
          </cell>
          <cell r="D58">
            <v>400</v>
          </cell>
          <cell r="E58" t="str">
            <v>Unitized Electrical Plant, Section 5 &amp; 6</v>
          </cell>
          <cell r="F58" t="str">
            <v>Procure/ Manufacture</v>
          </cell>
          <cell r="G58">
            <v>18</v>
          </cell>
          <cell r="H58" t="str">
            <v>Local</v>
          </cell>
          <cell r="I58" t="str">
            <v>ZAR</v>
          </cell>
          <cell r="J58" t="str">
            <v>D2</v>
          </cell>
          <cell r="K58">
            <v>4386125.666666667</v>
          </cell>
        </row>
        <row r="59">
          <cell r="A59">
            <v>7</v>
          </cell>
          <cell r="B59" t="str">
            <v>Base</v>
          </cell>
          <cell r="C59">
            <v>1</v>
          </cell>
          <cell r="D59">
            <v>500</v>
          </cell>
          <cell r="E59" t="str">
            <v>Station Common Electrical/Unitized Electrical Plant, Section 7</v>
          </cell>
          <cell r="F59" t="str">
            <v>Procure/ Manufacture</v>
          </cell>
          <cell r="G59">
            <v>18</v>
          </cell>
          <cell r="H59" t="str">
            <v>Local</v>
          </cell>
          <cell r="I59" t="str">
            <v>ZAR</v>
          </cell>
          <cell r="J59" t="str">
            <v>D2</v>
          </cell>
          <cell r="K59">
            <v>309602.33333333331</v>
          </cell>
        </row>
        <row r="60">
          <cell r="A60">
            <v>100</v>
          </cell>
          <cell r="J60" t="str">
            <v>D2</v>
          </cell>
          <cell r="L60">
            <v>53</v>
          </cell>
          <cell r="M60" t="str">
            <v>D2</v>
          </cell>
          <cell r="N60" t="str">
            <v>500 Station Common Electrical, Section 7</v>
          </cell>
          <cell r="O60" t="str">
            <v>ZAR</v>
          </cell>
          <cell r="P60" t="str">
            <v>D21</v>
          </cell>
          <cell r="Q60">
            <v>0.15</v>
          </cell>
          <cell r="R60" t="str">
            <v>Fixed</v>
          </cell>
          <cell r="S60" t="str">
            <v>Fixed Portion</v>
          </cell>
          <cell r="T60" t="str">
            <v>Fixed</v>
          </cell>
          <cell r="X60">
            <v>38961</v>
          </cell>
        </row>
        <row r="61">
          <cell r="A61">
            <v>101</v>
          </cell>
          <cell r="J61" t="str">
            <v>D2</v>
          </cell>
          <cell r="L61">
            <v>54</v>
          </cell>
          <cell r="M61" t="str">
            <v>D2</v>
          </cell>
          <cell r="N61" t="str">
            <v>500 Station Common Electrical, Section 7</v>
          </cell>
          <cell r="O61" t="str">
            <v>ZAR</v>
          </cell>
          <cell r="P61" t="str">
            <v>D22</v>
          </cell>
          <cell r="Q61">
            <v>4.2999999999999997E-2</v>
          </cell>
          <cell r="R61" t="str">
            <v>E-A Light Sections</v>
          </cell>
          <cell r="S61" t="str">
            <v>E-A Light Sections</v>
          </cell>
          <cell r="T61" t="str">
            <v>SEIFSA</v>
          </cell>
          <cell r="U61">
            <v>38961</v>
          </cell>
          <cell r="X61">
            <v>38961</v>
          </cell>
        </row>
        <row r="62">
          <cell r="A62">
            <v>102</v>
          </cell>
          <cell r="J62" t="str">
            <v>D2</v>
          </cell>
          <cell r="L62">
            <v>55</v>
          </cell>
          <cell r="M62" t="str">
            <v>D2</v>
          </cell>
          <cell r="N62" t="str">
            <v>500 Station Common Electrical, Section 7</v>
          </cell>
          <cell r="O62" t="str">
            <v>ZAR</v>
          </cell>
          <cell r="P62" t="str">
            <v>D23</v>
          </cell>
          <cell r="Q62">
            <v>0.19700000000000001</v>
          </cell>
          <cell r="R62" t="str">
            <v>F - Copper</v>
          </cell>
          <cell r="S62" t="str">
            <v>Table F</v>
          </cell>
          <cell r="T62" t="str">
            <v>SEIFSA</v>
          </cell>
          <cell r="U62">
            <v>38961</v>
          </cell>
          <cell r="X62">
            <v>38961</v>
          </cell>
        </row>
        <row r="63">
          <cell r="A63">
            <v>103</v>
          </cell>
          <cell r="J63" t="str">
            <v>D2</v>
          </cell>
          <cell r="L63">
            <v>56</v>
          </cell>
          <cell r="M63" t="str">
            <v>D2</v>
          </cell>
          <cell r="N63" t="str">
            <v>500 Station Common Electrical, Section 7</v>
          </cell>
          <cell r="O63" t="str">
            <v>ZAR</v>
          </cell>
          <cell r="P63" t="str">
            <v>D24</v>
          </cell>
          <cell r="Q63">
            <v>0.14499999999999999</v>
          </cell>
          <cell r="R63" t="str">
            <v>O - Metal Products</v>
          </cell>
          <cell r="S63" t="str">
            <v>O - Metal Products</v>
          </cell>
          <cell r="T63" t="str">
            <v>SEIFSA</v>
          </cell>
          <cell r="U63">
            <v>38961</v>
          </cell>
          <cell r="X63">
            <v>38961</v>
          </cell>
        </row>
        <row r="64">
          <cell r="A64">
            <v>104</v>
          </cell>
          <cell r="J64" t="str">
            <v>D2</v>
          </cell>
          <cell r="L64">
            <v>57</v>
          </cell>
          <cell r="M64" t="str">
            <v>D2</v>
          </cell>
          <cell r="N64" t="str">
            <v>500 Station Common Electrical, Section 7</v>
          </cell>
          <cell r="O64" t="str">
            <v>ZAR</v>
          </cell>
          <cell r="P64" t="str">
            <v>D25</v>
          </cell>
          <cell r="Q64">
            <v>0.46500000000000002</v>
          </cell>
          <cell r="R64" t="str">
            <v>Labour</v>
          </cell>
          <cell r="S64" t="str">
            <v>Labour Local</v>
          </cell>
          <cell r="T64" t="str">
            <v>SEIFSA</v>
          </cell>
          <cell r="U64">
            <v>38961</v>
          </cell>
          <cell r="X64">
            <v>38961</v>
          </cell>
        </row>
        <row r="65">
          <cell r="A65">
            <v>8</v>
          </cell>
          <cell r="B65" t="str">
            <v>Base</v>
          </cell>
          <cell r="C65">
            <v>1</v>
          </cell>
          <cell r="D65">
            <v>600</v>
          </cell>
          <cell r="E65" t="str">
            <v>Condensate &amp; Feedheating Plant, Section 8</v>
          </cell>
          <cell r="F65" t="str">
            <v>General</v>
          </cell>
          <cell r="G65">
            <v>26</v>
          </cell>
          <cell r="H65" t="str">
            <v>Foreign</v>
          </cell>
          <cell r="I65" t="str">
            <v>EUR</v>
          </cell>
          <cell r="J65" t="str">
            <v>E</v>
          </cell>
          <cell r="K65">
            <v>37838471.499999993</v>
          </cell>
        </row>
        <row r="66">
          <cell r="A66">
            <v>10</v>
          </cell>
          <cell r="B66" t="str">
            <v>Base</v>
          </cell>
          <cell r="C66">
            <v>1</v>
          </cell>
          <cell r="D66">
            <v>600</v>
          </cell>
          <cell r="E66" t="str">
            <v>Condensate &amp; Feedheating Plant, Section 8</v>
          </cell>
          <cell r="F66" t="str">
            <v>Design</v>
          </cell>
          <cell r="G66">
            <v>28</v>
          </cell>
          <cell r="H66" t="str">
            <v>Foreign</v>
          </cell>
          <cell r="I66" t="str">
            <v>EUR</v>
          </cell>
          <cell r="J66" t="str">
            <v>E</v>
          </cell>
          <cell r="K66">
            <v>57863125.833333328</v>
          </cell>
        </row>
        <row r="67">
          <cell r="A67">
            <v>15</v>
          </cell>
          <cell r="B67" t="str">
            <v>Base</v>
          </cell>
          <cell r="C67">
            <v>1</v>
          </cell>
          <cell r="D67">
            <v>600</v>
          </cell>
          <cell r="E67" t="str">
            <v>Condensate &amp; Feedheating Plant, Section 8</v>
          </cell>
          <cell r="F67" t="str">
            <v>Construct/ Erect/ Install</v>
          </cell>
          <cell r="G67">
            <v>26</v>
          </cell>
          <cell r="H67" t="str">
            <v>Foreign</v>
          </cell>
          <cell r="I67" t="str">
            <v>EUR</v>
          </cell>
          <cell r="J67" t="str">
            <v>E</v>
          </cell>
          <cell r="K67">
            <v>22552939</v>
          </cell>
        </row>
        <row r="68">
          <cell r="A68">
            <v>51</v>
          </cell>
          <cell r="B68" t="str">
            <v>Base</v>
          </cell>
          <cell r="C68">
            <v>1</v>
          </cell>
          <cell r="D68">
            <v>1100</v>
          </cell>
          <cell r="E68" t="str">
            <v>Civil &amp; Structural, Section 14</v>
          </cell>
          <cell r="F68" t="str">
            <v>Design</v>
          </cell>
          <cell r="G68">
            <v>28</v>
          </cell>
          <cell r="H68" t="str">
            <v>Foreign</v>
          </cell>
          <cell r="I68" t="str">
            <v>EUR</v>
          </cell>
          <cell r="J68" t="str">
            <v>E</v>
          </cell>
          <cell r="K68">
            <v>12706784.333333334</v>
          </cell>
        </row>
        <row r="69">
          <cell r="A69">
            <v>55</v>
          </cell>
          <cell r="B69" t="str">
            <v>Base</v>
          </cell>
          <cell r="C69">
            <v>1</v>
          </cell>
          <cell r="D69">
            <v>1100</v>
          </cell>
          <cell r="E69" t="str">
            <v>Civil &amp; Structural, Section 14</v>
          </cell>
          <cell r="F69" t="str">
            <v>Construct/ Erect/ Install</v>
          </cell>
          <cell r="G69">
            <v>26</v>
          </cell>
          <cell r="H69" t="str">
            <v>Foreign</v>
          </cell>
          <cell r="I69" t="str">
            <v>EUR</v>
          </cell>
          <cell r="J69" t="str">
            <v>E</v>
          </cell>
          <cell r="K69">
            <v>6085328.333333333</v>
          </cell>
        </row>
        <row r="70">
          <cell r="A70">
            <v>105</v>
          </cell>
          <cell r="J70" t="str">
            <v>E</v>
          </cell>
          <cell r="L70">
            <v>64</v>
          </cell>
          <cell r="M70" t="str">
            <v>E</v>
          </cell>
          <cell r="N70" t="str">
            <v>General Management Work</v>
          </cell>
          <cell r="O70" t="str">
            <v>Eur</v>
          </cell>
          <cell r="P70" t="str">
            <v>E1</v>
          </cell>
          <cell r="Q70">
            <v>0.15</v>
          </cell>
          <cell r="R70" t="str">
            <v>Fixed</v>
          </cell>
          <cell r="S70" t="str">
            <v>Fixed Portion</v>
          </cell>
          <cell r="T70" t="str">
            <v>Fixed</v>
          </cell>
          <cell r="X70">
            <v>38899</v>
          </cell>
        </row>
        <row r="71">
          <cell r="A71">
            <v>106</v>
          </cell>
          <cell r="J71" t="str">
            <v>E</v>
          </cell>
          <cell r="L71">
            <v>65</v>
          </cell>
          <cell r="M71" t="str">
            <v>E</v>
          </cell>
          <cell r="N71" t="str">
            <v>General Management Work</v>
          </cell>
          <cell r="O71" t="str">
            <v>Eur</v>
          </cell>
          <cell r="P71" t="str">
            <v>E2</v>
          </cell>
          <cell r="Q71">
            <v>0.85</v>
          </cell>
          <cell r="R71" t="str">
            <v>Labour Manufacturing</v>
          </cell>
          <cell r="S71" t="str">
            <v>Labour Cost Index – EU25 for Manufacturing Labour, Nominal Value  – Seasonally adjusted - Labour Cost Index quoted quarterly for the labour indices for European labour</v>
          </cell>
          <cell r="T71" t="str">
            <v>EUROSTAT</v>
          </cell>
          <cell r="U71" t="str">
            <v>2nd Quarter 2006</v>
          </cell>
          <cell r="W71" t="str">
            <v>See Above</v>
          </cell>
          <cell r="X71">
            <v>38899</v>
          </cell>
        </row>
        <row r="72">
          <cell r="A72">
            <v>12</v>
          </cell>
          <cell r="B72" t="str">
            <v>Base</v>
          </cell>
          <cell r="C72">
            <v>1</v>
          </cell>
          <cell r="D72">
            <v>600</v>
          </cell>
          <cell r="E72" t="str">
            <v>Condensate &amp; Feedheating Plant, Section 8</v>
          </cell>
          <cell r="F72" t="str">
            <v>Transport</v>
          </cell>
          <cell r="G72" t="str">
            <v>2 &amp; 4 &amp; 15</v>
          </cell>
          <cell r="H72" t="str">
            <v>Foreign</v>
          </cell>
          <cell r="I72" t="str">
            <v>EUR</v>
          </cell>
          <cell r="J72" t="str">
            <v>F</v>
          </cell>
          <cell r="K72">
            <v>46840601</v>
          </cell>
        </row>
        <row r="73">
          <cell r="A73">
            <v>107</v>
          </cell>
          <cell r="J73" t="str">
            <v>F</v>
          </cell>
          <cell r="L73">
            <v>72</v>
          </cell>
          <cell r="M73" t="str">
            <v>F</v>
          </cell>
          <cell r="N73" t="str">
            <v>Transport, EURO</v>
          </cell>
          <cell r="O73" t="str">
            <v>Eur</v>
          </cell>
          <cell r="P73" t="str">
            <v>F1</v>
          </cell>
          <cell r="Q73">
            <v>0.15</v>
          </cell>
          <cell r="R73" t="str">
            <v>Fixed</v>
          </cell>
          <cell r="S73" t="str">
            <v>Fixed Portion</v>
          </cell>
          <cell r="T73" t="str">
            <v>Fixed</v>
          </cell>
          <cell r="X73">
            <v>38961</v>
          </cell>
        </row>
        <row r="74">
          <cell r="A74">
            <v>108</v>
          </cell>
          <cell r="J74" t="str">
            <v>F</v>
          </cell>
          <cell r="L74">
            <v>73</v>
          </cell>
          <cell r="M74" t="str">
            <v>F</v>
          </cell>
          <cell r="N74" t="str">
            <v>Transport, EURO</v>
          </cell>
          <cell r="O74" t="str">
            <v>Eur</v>
          </cell>
          <cell r="P74" t="str">
            <v>F2</v>
          </cell>
          <cell r="Q74">
            <v>0.85</v>
          </cell>
          <cell r="R74" t="str">
            <v>Transport</v>
          </cell>
          <cell r="S74" t="str">
            <v>CPI for EU25 - Harmonized consumer price index, 2005=100</v>
          </cell>
          <cell r="T74" t="str">
            <v>EUROSTAT</v>
          </cell>
          <cell r="U74">
            <v>38962</v>
          </cell>
          <cell r="W74" t="str">
            <v>Base Cost Index(No Currency)</v>
          </cell>
          <cell r="X74">
            <v>38961</v>
          </cell>
        </row>
        <row r="75">
          <cell r="A75">
            <v>11</v>
          </cell>
          <cell r="B75" t="str">
            <v>Base</v>
          </cell>
          <cell r="C75">
            <v>1</v>
          </cell>
          <cell r="D75">
            <v>600</v>
          </cell>
          <cell r="E75" t="str">
            <v>Condensate &amp; Feedheating Plant, Section 8</v>
          </cell>
          <cell r="F75" t="str">
            <v>Procure/ Manufacture</v>
          </cell>
          <cell r="G75" t="str">
            <v>1 &amp; 19</v>
          </cell>
          <cell r="H75" t="str">
            <v>Foreign</v>
          </cell>
          <cell r="I75" t="str">
            <v>EUR</v>
          </cell>
          <cell r="J75" t="str">
            <v>G</v>
          </cell>
          <cell r="K75">
            <v>106556806.33333333</v>
          </cell>
        </row>
        <row r="76">
          <cell r="A76">
            <v>109</v>
          </cell>
          <cell r="J76" t="str">
            <v>G</v>
          </cell>
          <cell r="L76">
            <v>80</v>
          </cell>
          <cell r="M76" t="str">
            <v>G</v>
          </cell>
          <cell r="N76" t="str">
            <v>600 Condensate and Feedheating Plant, Section 8, Procure &amp; Manufacture</v>
          </cell>
          <cell r="O76" t="str">
            <v>Eur</v>
          </cell>
          <cell r="P76" t="str">
            <v>G1</v>
          </cell>
          <cell r="Q76">
            <v>0.15</v>
          </cell>
          <cell r="R76" t="str">
            <v>Fixed</v>
          </cell>
          <cell r="S76" t="str">
            <v>Fixed Portion</v>
          </cell>
          <cell r="T76" t="str">
            <v>Fixed</v>
          </cell>
          <cell r="X76">
            <v>38991</v>
          </cell>
        </row>
        <row r="77">
          <cell r="A77">
            <v>110</v>
          </cell>
          <cell r="J77" t="str">
            <v>G</v>
          </cell>
          <cell r="L77">
            <v>81</v>
          </cell>
          <cell r="M77" t="str">
            <v>G</v>
          </cell>
          <cell r="N77" t="str">
            <v>600 Condensate and Feedheating Plant, Section 8, Procure &amp; Manufacture</v>
          </cell>
          <cell r="O77" t="str">
            <v>Eur</v>
          </cell>
          <cell r="P77" t="str">
            <v>G2</v>
          </cell>
          <cell r="Q77">
            <v>0.09</v>
          </cell>
          <cell r="R77" t="str">
            <v>Structural Sections</v>
          </cell>
          <cell r="S77" t="str">
            <v>World Carbon Steel Product Price Index -  Structural Sections &amp; Beams</v>
          </cell>
          <cell r="T77" t="str">
            <v>Meps(www.meps.co.uk)</v>
          </cell>
          <cell r="U77">
            <v>38992</v>
          </cell>
          <cell r="W77" t="str">
            <v>see above</v>
          </cell>
          <cell r="X77">
            <v>38991</v>
          </cell>
        </row>
        <row r="78">
          <cell r="A78">
            <v>111</v>
          </cell>
          <cell r="J78" t="str">
            <v>G</v>
          </cell>
          <cell r="L78">
            <v>82</v>
          </cell>
          <cell r="M78" t="str">
            <v>G</v>
          </cell>
          <cell r="N78" t="str">
            <v>600 Condensate and Feedheating Plant, Section 8, Procure &amp; Manufacture</v>
          </cell>
          <cell r="O78" t="str">
            <v>Eur</v>
          </cell>
          <cell r="P78" t="str">
            <v>G3</v>
          </cell>
          <cell r="Q78">
            <v>0.27300000000000002</v>
          </cell>
          <cell r="R78" t="str">
            <v>HR Plate</v>
          </cell>
          <cell r="S78" t="str">
            <v>World Carbon Steel Product Price Index - USD/tonne for HR Plate</v>
          </cell>
          <cell r="T78" t="str">
            <v>Meps(www.meps.co.uk)</v>
          </cell>
          <cell r="U78">
            <v>38992</v>
          </cell>
          <cell r="W78" t="str">
            <v>see above</v>
          </cell>
          <cell r="X78">
            <v>38991</v>
          </cell>
        </row>
        <row r="79">
          <cell r="A79">
            <v>112</v>
          </cell>
          <cell r="J79" t="str">
            <v>G</v>
          </cell>
          <cell r="L79">
            <v>83</v>
          </cell>
          <cell r="M79" t="str">
            <v>G</v>
          </cell>
          <cell r="N79" t="str">
            <v>600 Condensate and Feedheating Plant, Section 8, Procure &amp; Manufacture</v>
          </cell>
          <cell r="O79" t="str">
            <v>Eur</v>
          </cell>
          <cell r="P79" t="str">
            <v>G4</v>
          </cell>
          <cell r="Q79">
            <v>4.5999999999999999E-2</v>
          </cell>
          <cell r="R79" t="str">
            <v>Nickel</v>
          </cell>
          <cell r="S79" t="str">
            <v>Price Index for Nickel</v>
          </cell>
          <cell r="T79" t="str">
            <v>LME</v>
          </cell>
          <cell r="U79">
            <v>38992</v>
          </cell>
          <cell r="W79" t="str">
            <v>see above</v>
          </cell>
          <cell r="X79">
            <v>38991</v>
          </cell>
        </row>
        <row r="80">
          <cell r="A80">
            <v>113</v>
          </cell>
          <cell r="J80" t="str">
            <v>G</v>
          </cell>
          <cell r="L80">
            <v>84</v>
          </cell>
          <cell r="M80" t="str">
            <v>G</v>
          </cell>
          <cell r="N80" t="str">
            <v>600 Condensate and Feedheating Plant, Section 8, Procure &amp; Manufacture</v>
          </cell>
          <cell r="O80" t="str">
            <v>Eur</v>
          </cell>
          <cell r="P80" t="str">
            <v>G5</v>
          </cell>
          <cell r="Q80">
            <v>0.09</v>
          </cell>
          <cell r="R80" t="str">
            <v>Prefabricated Materials</v>
          </cell>
          <cell r="S80" t="str">
            <v>Reihe 273, Fachserie 17, der Erzeugerpreise gewerblicher Produkte fur Metalle und Halbzeuge"</v>
          </cell>
          <cell r="T80" t="str">
            <v>des Statistischen Bundesamte Deutschlands</v>
          </cell>
          <cell r="U80">
            <v>38992</v>
          </cell>
          <cell r="W80" t="str">
            <v>see above</v>
          </cell>
          <cell r="X80">
            <v>38991</v>
          </cell>
        </row>
        <row r="81">
          <cell r="A81">
            <v>114</v>
          </cell>
          <cell r="J81" t="str">
            <v>G</v>
          </cell>
          <cell r="L81">
            <v>85</v>
          </cell>
          <cell r="M81" t="str">
            <v>G</v>
          </cell>
          <cell r="N81" t="str">
            <v>600 Condensate and Feedheating Plant, Section 8, Procure &amp; Manufacture</v>
          </cell>
          <cell r="O81" t="str">
            <v>Eur</v>
          </cell>
          <cell r="P81" t="str">
            <v>G6</v>
          </cell>
          <cell r="Q81">
            <v>0.35099999999999998</v>
          </cell>
          <cell r="R81" t="str">
            <v>Labour Manufacturing</v>
          </cell>
          <cell r="S81" t="str">
            <v>Labour Cost Index – EU25 for Manufacturing Labour, Nominal Value  – Seasonally adjusted - Labour Cost Index quoted quarterly for the labour indices for European labour</v>
          </cell>
          <cell r="T81" t="str">
            <v>EUROSTAT</v>
          </cell>
          <cell r="U81" t="str">
            <v>2nd Quarter 2006</v>
          </cell>
          <cell r="W81" t="str">
            <v>see above</v>
          </cell>
          <cell r="X81">
            <v>38899</v>
          </cell>
        </row>
        <row r="82">
          <cell r="A82">
            <v>14</v>
          </cell>
          <cell r="B82" t="str">
            <v>Base</v>
          </cell>
          <cell r="C82">
            <v>1</v>
          </cell>
          <cell r="D82">
            <v>600</v>
          </cell>
          <cell r="E82" t="str">
            <v>Condensate &amp; Feedheating Plant, Section 8</v>
          </cell>
          <cell r="F82" t="str">
            <v>Transport</v>
          </cell>
          <cell r="G82" t="str">
            <v>15 &amp; 22</v>
          </cell>
          <cell r="H82" t="str">
            <v>Local</v>
          </cell>
          <cell r="I82" t="str">
            <v>ZAR</v>
          </cell>
          <cell r="J82" t="str">
            <v>H</v>
          </cell>
          <cell r="K82">
            <v>18097809.666666668</v>
          </cell>
        </row>
        <row r="83">
          <cell r="A83">
            <v>115</v>
          </cell>
          <cell r="J83" t="str">
            <v>H</v>
          </cell>
          <cell r="L83">
            <v>91</v>
          </cell>
          <cell r="M83" t="str">
            <v>H</v>
          </cell>
          <cell r="N83" t="str">
            <v>600 Transport</v>
          </cell>
          <cell r="O83" t="str">
            <v>ZAR</v>
          </cell>
          <cell r="P83" t="str">
            <v>H1</v>
          </cell>
          <cell r="Q83">
            <v>0</v>
          </cell>
          <cell r="R83" t="str">
            <v>Fixed</v>
          </cell>
          <cell r="S83" t="str">
            <v>Fixed Portion</v>
          </cell>
          <cell r="T83" t="str">
            <v>Fixed</v>
          </cell>
          <cell r="X83">
            <v>38961</v>
          </cell>
        </row>
        <row r="84">
          <cell r="A84">
            <v>116</v>
          </cell>
          <cell r="J84" t="str">
            <v>H</v>
          </cell>
          <cell r="L84">
            <v>92</v>
          </cell>
          <cell r="M84" t="str">
            <v>H</v>
          </cell>
          <cell r="N84" t="str">
            <v>600 Transport</v>
          </cell>
          <cell r="O84" t="str">
            <v>ZAR</v>
          </cell>
          <cell r="P84" t="str">
            <v>H2</v>
          </cell>
          <cell r="Q84">
            <v>1</v>
          </cell>
          <cell r="R84" t="str">
            <v>Transport</v>
          </cell>
          <cell r="S84" t="str">
            <v>L-2:</v>
          </cell>
          <cell r="T84" t="str">
            <v>SEIFSA</v>
          </cell>
          <cell r="U84">
            <v>38961</v>
          </cell>
          <cell r="V84" t="str">
            <v>Not Applicable</v>
          </cell>
          <cell r="X84">
            <v>38961</v>
          </cell>
        </row>
        <row r="85">
          <cell r="A85">
            <v>16</v>
          </cell>
          <cell r="B85" t="str">
            <v>Base</v>
          </cell>
          <cell r="C85">
            <v>1</v>
          </cell>
          <cell r="D85">
            <v>600</v>
          </cell>
          <cell r="E85" t="str">
            <v>Condensate &amp; Feedheating Plant, Section 8</v>
          </cell>
          <cell r="F85" t="str">
            <v>Construct/ Erect/ Install</v>
          </cell>
          <cell r="G85">
            <v>25</v>
          </cell>
          <cell r="H85" t="str">
            <v>Local</v>
          </cell>
          <cell r="I85" t="str">
            <v>ZAR</v>
          </cell>
          <cell r="J85" t="str">
            <v>I</v>
          </cell>
          <cell r="K85">
            <v>270086714.83333331</v>
          </cell>
        </row>
        <row r="86">
          <cell r="A86">
            <v>117</v>
          </cell>
          <cell r="J86" t="str">
            <v>I</v>
          </cell>
          <cell r="L86">
            <v>99</v>
          </cell>
          <cell r="M86" t="str">
            <v>I</v>
          </cell>
          <cell r="N86" t="str">
            <v>600 Condensate and Feedheating Plant, Section 8, Erection</v>
          </cell>
          <cell r="O86" t="str">
            <v>ZAR</v>
          </cell>
          <cell r="P86" t="str">
            <v>I1</v>
          </cell>
          <cell r="Q86">
            <v>0.15</v>
          </cell>
          <cell r="R86" t="str">
            <v>Fixed</v>
          </cell>
          <cell r="S86" t="str">
            <v>Fixed Portion</v>
          </cell>
          <cell r="T86" t="str">
            <v>Fixed</v>
          </cell>
          <cell r="X86">
            <v>38899</v>
          </cell>
        </row>
        <row r="87">
          <cell r="A87">
            <v>118</v>
          </cell>
          <cell r="J87" t="str">
            <v>I</v>
          </cell>
          <cell r="L87">
            <v>100</v>
          </cell>
          <cell r="M87" t="str">
            <v>I</v>
          </cell>
          <cell r="N87" t="str">
            <v>600 Condensate and Feedheating Plant, Section 8, Erection</v>
          </cell>
          <cell r="O87" t="str">
            <v>ZAR</v>
          </cell>
          <cell r="P87" t="str">
            <v>I2</v>
          </cell>
          <cell r="Q87">
            <v>0.05</v>
          </cell>
          <cell r="R87" t="str">
            <v>Paint</v>
          </cell>
          <cell r="S87" t="str">
            <v>Table T</v>
          </cell>
          <cell r="T87" t="str">
            <v>SEIFSA</v>
          </cell>
          <cell r="U87">
            <v>38899</v>
          </cell>
          <cell r="X87">
            <v>38899</v>
          </cell>
        </row>
        <row r="88">
          <cell r="A88">
            <v>119</v>
          </cell>
          <cell r="J88" t="str">
            <v>I</v>
          </cell>
          <cell r="L88">
            <v>101</v>
          </cell>
          <cell r="M88" t="str">
            <v>I</v>
          </cell>
          <cell r="N88" t="str">
            <v>600 Condensate and Feedheating Plant, Section 8, Erection</v>
          </cell>
          <cell r="O88" t="str">
            <v>ZAR</v>
          </cell>
          <cell r="P88" t="str">
            <v>I3</v>
          </cell>
          <cell r="Q88">
            <v>0.1</v>
          </cell>
          <cell r="R88" t="str">
            <v>Plant &amp; Machinery</v>
          </cell>
          <cell r="S88" t="str">
            <v>Table P</v>
          </cell>
          <cell r="T88" t="str">
            <v>SEIFSA</v>
          </cell>
          <cell r="U88">
            <v>38899</v>
          </cell>
          <cell r="X88">
            <v>38899</v>
          </cell>
        </row>
        <row r="89">
          <cell r="A89">
            <v>120</v>
          </cell>
          <cell r="J89" t="str">
            <v>I</v>
          </cell>
          <cell r="L89">
            <v>102</v>
          </cell>
          <cell r="M89" t="str">
            <v>I</v>
          </cell>
          <cell r="N89" t="str">
            <v>600 Condensate and Feedheating Plant, Section 8, Erection</v>
          </cell>
          <cell r="O89" t="str">
            <v>ZAR</v>
          </cell>
          <cell r="P89" t="str">
            <v>I4</v>
          </cell>
          <cell r="Q89">
            <v>0.05</v>
          </cell>
          <cell r="R89" t="str">
            <v>Fuel</v>
          </cell>
          <cell r="S89" t="str">
            <v>Table L2</v>
          </cell>
          <cell r="T89" t="str">
            <v>SEIFSA</v>
          </cell>
          <cell r="U89">
            <v>38899</v>
          </cell>
          <cell r="X89">
            <v>38899</v>
          </cell>
        </row>
        <row r="90">
          <cell r="A90">
            <v>121</v>
          </cell>
          <cell r="J90" t="str">
            <v>I</v>
          </cell>
          <cell r="L90">
            <v>103</v>
          </cell>
          <cell r="M90" t="str">
            <v>I</v>
          </cell>
          <cell r="N90" t="str">
            <v>600 Condensate and Feedheating Plant, Section 8, Erection</v>
          </cell>
          <cell r="O90" t="str">
            <v>ZAR</v>
          </cell>
          <cell r="P90" t="str">
            <v>I5</v>
          </cell>
          <cell r="Q90">
            <v>0.65</v>
          </cell>
          <cell r="R90" t="str">
            <v>Labour</v>
          </cell>
          <cell r="S90" t="str">
            <v>Table C3, All hourly paid employees.</v>
          </cell>
          <cell r="T90" t="str">
            <v>SEIFSA</v>
          </cell>
          <cell r="U90">
            <v>38899</v>
          </cell>
          <cell r="X90">
            <v>38899</v>
          </cell>
        </row>
        <row r="91">
          <cell r="A91">
            <v>13</v>
          </cell>
          <cell r="B91" t="str">
            <v>Base</v>
          </cell>
          <cell r="C91">
            <v>1</v>
          </cell>
          <cell r="D91">
            <v>600</v>
          </cell>
          <cell r="E91" t="str">
            <v>Condensate &amp; Feedheating Plant, Section 8</v>
          </cell>
          <cell r="F91" t="str">
            <v>Transport</v>
          </cell>
          <cell r="G91">
            <v>4</v>
          </cell>
          <cell r="H91" t="str">
            <v>Foreign</v>
          </cell>
          <cell r="I91" t="str">
            <v>USD</v>
          </cell>
          <cell r="J91" t="str">
            <v>J</v>
          </cell>
          <cell r="K91">
            <v>10368219</v>
          </cell>
        </row>
        <row r="92">
          <cell r="A92">
            <v>122</v>
          </cell>
          <cell r="J92" t="str">
            <v>J</v>
          </cell>
          <cell r="L92">
            <v>110</v>
          </cell>
          <cell r="M92" t="str">
            <v>J</v>
          </cell>
          <cell r="N92" t="str">
            <v>600 Transport USD</v>
          </cell>
          <cell r="O92" t="str">
            <v>USD</v>
          </cell>
          <cell r="P92" t="str">
            <v>J1</v>
          </cell>
          <cell r="Q92">
            <v>0</v>
          </cell>
          <cell r="R92" t="str">
            <v>Fixed</v>
          </cell>
          <cell r="S92" t="str">
            <v>Fixed Portion</v>
          </cell>
          <cell r="T92" t="str">
            <v>Fixed</v>
          </cell>
          <cell r="X92">
            <v>38991</v>
          </cell>
        </row>
        <row r="93">
          <cell r="A93">
            <v>123</v>
          </cell>
          <cell r="J93" t="str">
            <v>J</v>
          </cell>
          <cell r="L93">
            <v>111</v>
          </cell>
          <cell r="M93" t="str">
            <v>J</v>
          </cell>
          <cell r="N93" t="str">
            <v>600 Transport USD</v>
          </cell>
          <cell r="O93" t="str">
            <v>USD</v>
          </cell>
          <cell r="P93" t="str">
            <v>J2</v>
          </cell>
          <cell r="Q93">
            <v>1</v>
          </cell>
          <cell r="R93" t="str">
            <v>General</v>
          </cell>
          <cell r="S93" t="str">
            <v>Consumer Price Index - All items, United States</v>
          </cell>
          <cell r="T93" t="str">
            <v>OECD.org</v>
          </cell>
          <cell r="U93">
            <v>38992</v>
          </cell>
          <cell r="X93">
            <v>38991</v>
          </cell>
        </row>
        <row r="94">
          <cell r="A94">
            <v>19</v>
          </cell>
          <cell r="B94" t="str">
            <v>Base</v>
          </cell>
          <cell r="C94">
            <v>1</v>
          </cell>
          <cell r="D94">
            <v>700</v>
          </cell>
          <cell r="E94" t="str">
            <v xml:space="preserve">Condensate Extraction Pumps, Section 8 </v>
          </cell>
          <cell r="G94">
            <v>18</v>
          </cell>
          <cell r="H94" t="str">
            <v>Local</v>
          </cell>
          <cell r="I94" t="str">
            <v>ZAR</v>
          </cell>
          <cell r="J94" t="str">
            <v>L</v>
          </cell>
          <cell r="K94">
            <v>4124588.8306666664</v>
          </cell>
        </row>
        <row r="95">
          <cell r="A95">
            <v>32</v>
          </cell>
          <cell r="B95" t="str">
            <v>Base</v>
          </cell>
          <cell r="C95">
            <v>1</v>
          </cell>
          <cell r="D95">
            <v>800</v>
          </cell>
          <cell r="E95" t="str">
            <v xml:space="preserve">Boiler Feed Pumps, Section 9 </v>
          </cell>
          <cell r="F95" t="str">
            <v>Procure/ Manufacture</v>
          </cell>
          <cell r="G95">
            <v>18</v>
          </cell>
          <cell r="H95" t="str">
            <v>Local</v>
          </cell>
          <cell r="I95" t="str">
            <v>ZAR</v>
          </cell>
          <cell r="J95" t="str">
            <v>L</v>
          </cell>
          <cell r="K95">
            <v>20590946.753500003</v>
          </cell>
        </row>
        <row r="96">
          <cell r="A96">
            <v>124</v>
          </cell>
          <cell r="J96" t="str">
            <v>L</v>
          </cell>
          <cell r="L96">
            <v>118</v>
          </cell>
          <cell r="M96" t="str">
            <v>L</v>
          </cell>
          <cell r="N96" t="str">
            <v>COST OF MANUFACTURE IN SOUTH AFRICA - MECHANICAL (700&amp;800)</v>
          </cell>
          <cell r="O96" t="str">
            <v>ZAR</v>
          </cell>
          <cell r="P96" t="str">
            <v>L1</v>
          </cell>
          <cell r="Q96">
            <v>0.15</v>
          </cell>
          <cell r="R96" t="str">
            <v>Fixed</v>
          </cell>
          <cell r="S96" t="str">
            <v>Fixed Portion</v>
          </cell>
          <cell r="T96" t="str">
            <v>Fixed</v>
          </cell>
          <cell r="X96">
            <v>38899</v>
          </cell>
        </row>
        <row r="97">
          <cell r="A97">
            <v>125</v>
          </cell>
          <cell r="J97" t="str">
            <v>L</v>
          </cell>
          <cell r="L97">
            <v>119</v>
          </cell>
          <cell r="M97" t="str">
            <v>L</v>
          </cell>
          <cell r="N97" t="str">
            <v>COST OF MANUFACTURE IN SOUTH AFRICA - MECHANICAL (700&amp;800)</v>
          </cell>
          <cell r="O97" t="str">
            <v>ZAR</v>
          </cell>
          <cell r="P97" t="str">
            <v>L2</v>
          </cell>
          <cell r="Q97">
            <v>0.4</v>
          </cell>
          <cell r="R97" t="str">
            <v>Cost of Labour</v>
          </cell>
          <cell r="S97" t="str">
            <v>Table C3 all hourly paid employees</v>
          </cell>
          <cell r="T97" t="str">
            <v>SEIFSA</v>
          </cell>
          <cell r="U97">
            <v>38929</v>
          </cell>
          <cell r="X97">
            <v>38899</v>
          </cell>
        </row>
        <row r="98">
          <cell r="A98">
            <v>126</v>
          </cell>
          <cell r="J98" t="str">
            <v>L</v>
          </cell>
          <cell r="L98">
            <v>120</v>
          </cell>
          <cell r="M98" t="str">
            <v>L</v>
          </cell>
          <cell r="N98" t="str">
            <v>COST OF MANUFACTURE IN SOUTH AFRICA - MECHANICAL (700&amp;800)</v>
          </cell>
          <cell r="O98" t="str">
            <v>ZAR</v>
          </cell>
          <cell r="P98" t="str">
            <v>L3</v>
          </cell>
          <cell r="Q98">
            <v>0.45</v>
          </cell>
          <cell r="R98" t="str">
            <v>Cost of Material</v>
          </cell>
          <cell r="S98" t="str">
            <v>Table G SADS Index Mech Eng Materials</v>
          </cell>
          <cell r="T98" t="str">
            <v>SEIFSA</v>
          </cell>
          <cell r="U98">
            <v>38929</v>
          </cell>
          <cell r="X98">
            <v>38899</v>
          </cell>
        </row>
        <row r="99">
          <cell r="A99">
            <v>127</v>
          </cell>
          <cell r="J99" t="str">
            <v>M</v>
          </cell>
          <cell r="L99">
            <v>127</v>
          </cell>
          <cell r="M99" t="str">
            <v>M</v>
          </cell>
          <cell r="N99" t="str">
            <v>COST OF MANUFACTURE IN SOUTH AFRICA - ELECTRICAL (700&amp;800)</v>
          </cell>
          <cell r="O99" t="str">
            <v>ZAR</v>
          </cell>
          <cell r="P99" t="str">
            <v>M1</v>
          </cell>
          <cell r="Q99">
            <v>0.15</v>
          </cell>
          <cell r="R99" t="str">
            <v>Fixed</v>
          </cell>
          <cell r="S99" t="str">
            <v>Fixed Portion</v>
          </cell>
          <cell r="T99" t="str">
            <v>Fixed</v>
          </cell>
          <cell r="X99">
            <v>38899</v>
          </cell>
        </row>
        <row r="100">
          <cell r="A100">
            <v>128</v>
          </cell>
          <cell r="J100" t="str">
            <v>M</v>
          </cell>
          <cell r="L100">
            <v>128</v>
          </cell>
          <cell r="M100" t="str">
            <v>M</v>
          </cell>
          <cell r="N100" t="str">
            <v>COST OF MANUFACTURE IN SOUTH AFRICA - ELECTRICAL (700&amp;800)</v>
          </cell>
          <cell r="O100" t="str">
            <v>ZAR</v>
          </cell>
          <cell r="P100" t="str">
            <v>M2</v>
          </cell>
          <cell r="Q100">
            <v>0.34</v>
          </cell>
          <cell r="R100" t="str">
            <v>Cost of Labour</v>
          </cell>
          <cell r="S100" t="str">
            <v>Table C3 All Hourly paid employees</v>
          </cell>
          <cell r="T100" t="str">
            <v>SEIFSA</v>
          </cell>
          <cell r="U100">
            <v>38929</v>
          </cell>
          <cell r="X100">
            <v>38899</v>
          </cell>
        </row>
        <row r="101">
          <cell r="A101">
            <v>129</v>
          </cell>
          <cell r="J101" t="str">
            <v>M</v>
          </cell>
          <cell r="L101">
            <v>129</v>
          </cell>
          <cell r="M101" t="str">
            <v>M</v>
          </cell>
          <cell r="N101" t="str">
            <v>COST OF MANUFACTURE IN SOUTH AFRICA - ELECTRICAL (700&amp;800)</v>
          </cell>
          <cell r="O101" t="str">
            <v>ZAR</v>
          </cell>
          <cell r="P101" t="str">
            <v>M3</v>
          </cell>
          <cell r="Q101">
            <v>0.36</v>
          </cell>
          <cell r="R101" t="str">
            <v>Cost of Electrical Eng Materials</v>
          </cell>
          <cell r="S101" t="str">
            <v>CSS Index Table G</v>
          </cell>
          <cell r="T101" t="str">
            <v>SEIFSA</v>
          </cell>
          <cell r="U101">
            <v>38929</v>
          </cell>
          <cell r="X101">
            <v>38899</v>
          </cell>
        </row>
        <row r="102">
          <cell r="A102">
            <v>130</v>
          </cell>
          <cell r="J102" t="str">
            <v>M</v>
          </cell>
          <cell r="L102">
            <v>130</v>
          </cell>
          <cell r="M102" t="str">
            <v>M</v>
          </cell>
          <cell r="N102" t="str">
            <v>COST OF MANUFACTURE IN SOUTH AFRICA - ELECTRICAL (700&amp;800)</v>
          </cell>
          <cell r="O102" t="str">
            <v>ZAR</v>
          </cell>
          <cell r="P102" t="str">
            <v>M4</v>
          </cell>
          <cell r="Q102">
            <v>0.15</v>
          </cell>
          <cell r="R102" t="str">
            <v>Metal Price Copper Republic</v>
          </cell>
          <cell r="S102" t="str">
            <v>Metal Price Table 'F'                             SEIFSA</v>
          </cell>
          <cell r="T102" t="str">
            <v>SEIFSA</v>
          </cell>
          <cell r="U102">
            <v>38929</v>
          </cell>
          <cell r="X102">
            <v>38899</v>
          </cell>
        </row>
        <row r="103">
          <cell r="A103">
            <v>27</v>
          </cell>
          <cell r="B103" t="str">
            <v>Base</v>
          </cell>
          <cell r="C103">
            <v>1</v>
          </cell>
          <cell r="D103">
            <v>700</v>
          </cell>
          <cell r="E103" t="str">
            <v xml:space="preserve">Condensate Extraction Pumps, Section 8 </v>
          </cell>
          <cell r="F103" t="str">
            <v>Transport</v>
          </cell>
          <cell r="G103">
            <v>18</v>
          </cell>
          <cell r="H103" t="str">
            <v>Local</v>
          </cell>
          <cell r="I103" t="str">
            <v>ZAR</v>
          </cell>
          <cell r="J103" t="str">
            <v>N</v>
          </cell>
          <cell r="K103">
            <v>55756.69</v>
          </cell>
        </row>
        <row r="104">
          <cell r="A104">
            <v>43</v>
          </cell>
          <cell r="B104" t="str">
            <v>Base</v>
          </cell>
          <cell r="C104">
            <v>1</v>
          </cell>
          <cell r="D104">
            <v>800</v>
          </cell>
          <cell r="E104" t="str">
            <v xml:space="preserve">Boiler Feed Pumps, Section 9 </v>
          </cell>
          <cell r="F104" t="str">
            <v>Transport Including Shipping</v>
          </cell>
          <cell r="G104">
            <v>18</v>
          </cell>
          <cell r="H104" t="str">
            <v>Local</v>
          </cell>
          <cell r="I104" t="str">
            <v>ZAR</v>
          </cell>
          <cell r="J104" t="str">
            <v>N</v>
          </cell>
          <cell r="K104">
            <v>2792970.3435</v>
          </cell>
        </row>
        <row r="105">
          <cell r="A105">
            <v>131</v>
          </cell>
          <cell r="J105" t="str">
            <v>N</v>
          </cell>
          <cell r="L105">
            <v>137</v>
          </cell>
          <cell r="M105" t="str">
            <v>N</v>
          </cell>
          <cell r="N105" t="str">
            <v xml:space="preserve"> COST OF TRANSPORT IN SOUTH AFRICA (700&amp;800)</v>
          </cell>
          <cell r="O105" t="str">
            <v>ZAR</v>
          </cell>
          <cell r="P105" t="str">
            <v>N1</v>
          </cell>
          <cell r="Q105">
            <v>0.15</v>
          </cell>
          <cell r="R105" t="str">
            <v>Fixed</v>
          </cell>
          <cell r="S105" t="str">
            <v>Fixed Portion</v>
          </cell>
          <cell r="T105" t="str">
            <v>Fixed</v>
          </cell>
          <cell r="X105">
            <v>38899</v>
          </cell>
        </row>
        <row r="106">
          <cell r="A106">
            <v>132</v>
          </cell>
          <cell r="J106" t="str">
            <v>N</v>
          </cell>
          <cell r="L106">
            <v>138</v>
          </cell>
          <cell r="M106" t="str">
            <v>N</v>
          </cell>
          <cell r="N106" t="str">
            <v xml:space="preserve"> COST OF TRANSPORT IN SOUTH AFRICA (700&amp;800)</v>
          </cell>
          <cell r="O106" t="str">
            <v>ZAR</v>
          </cell>
          <cell r="P106" t="str">
            <v>N2</v>
          </cell>
          <cell r="Q106">
            <v>0.85</v>
          </cell>
          <cell r="R106" t="str">
            <v>Local Transport</v>
          </cell>
          <cell r="S106" t="str">
            <v xml:space="preserve">Table L-2 Index Of Road Freight Costs </v>
          </cell>
          <cell r="T106" t="str">
            <v>SEIFSA</v>
          </cell>
          <cell r="U106">
            <v>38929</v>
          </cell>
          <cell r="X106">
            <v>38899</v>
          </cell>
        </row>
        <row r="107">
          <cell r="A107">
            <v>133</v>
          </cell>
          <cell r="J107" t="str">
            <v>N</v>
          </cell>
          <cell r="L107">
            <v>139</v>
          </cell>
          <cell r="M107" t="str">
            <v>N</v>
          </cell>
          <cell r="N107" t="str">
            <v xml:space="preserve"> COST OF TRANSPORT IN SOUTH AFRICA (700&amp;800)</v>
          </cell>
          <cell r="O107" t="str">
            <v>ZAR</v>
          </cell>
          <cell r="P107" t="str">
            <v>N3</v>
          </cell>
          <cell r="Q107">
            <v>0</v>
          </cell>
          <cell r="R107" t="str">
            <v>Fixed</v>
          </cell>
          <cell r="S107" t="str">
            <v>SA Transport</v>
          </cell>
          <cell r="T107" t="str">
            <v>Fixed Inflation</v>
          </cell>
          <cell r="X107">
            <v>38899</v>
          </cell>
        </row>
        <row r="108">
          <cell r="A108">
            <v>20</v>
          </cell>
          <cell r="B108" t="str">
            <v>Base</v>
          </cell>
          <cell r="C108">
            <v>1</v>
          </cell>
          <cell r="D108">
            <v>700</v>
          </cell>
          <cell r="E108" t="str">
            <v xml:space="preserve">Condensate Extraction Pumps, Section 8 </v>
          </cell>
          <cell r="G108">
            <v>18</v>
          </cell>
          <cell r="H108" t="str">
            <v>Local</v>
          </cell>
          <cell r="I108" t="str">
            <v>ZAR</v>
          </cell>
          <cell r="J108" t="str">
            <v>O</v>
          </cell>
          <cell r="K108">
            <v>15454.127</v>
          </cell>
        </row>
        <row r="109">
          <cell r="A109">
            <v>28</v>
          </cell>
          <cell r="B109" t="str">
            <v>Base</v>
          </cell>
          <cell r="C109">
            <v>1</v>
          </cell>
          <cell r="D109">
            <v>700</v>
          </cell>
          <cell r="E109" t="str">
            <v xml:space="preserve">Condensate Extraction Pumps, Section 8 </v>
          </cell>
          <cell r="F109" t="str">
            <v>Construct/ Erect/ Install</v>
          </cell>
          <cell r="G109">
            <v>18</v>
          </cell>
          <cell r="H109" t="str">
            <v>Local</v>
          </cell>
          <cell r="I109" t="str">
            <v>ZAR</v>
          </cell>
          <cell r="J109" t="str">
            <v>O</v>
          </cell>
          <cell r="K109">
            <v>293273.44616666669</v>
          </cell>
        </row>
        <row r="110">
          <cell r="A110">
            <v>33</v>
          </cell>
          <cell r="B110" t="str">
            <v>Base</v>
          </cell>
          <cell r="C110">
            <v>1</v>
          </cell>
          <cell r="D110">
            <v>800</v>
          </cell>
          <cell r="E110" t="str">
            <v xml:space="preserve">Boiler Feed Pumps, Section 9 </v>
          </cell>
          <cell r="F110" t="str">
            <v>Procure/ Manufacture</v>
          </cell>
          <cell r="G110">
            <v>18</v>
          </cell>
          <cell r="H110" t="str">
            <v>Local</v>
          </cell>
          <cell r="I110" t="str">
            <v>ZAR</v>
          </cell>
          <cell r="J110" t="str">
            <v>O</v>
          </cell>
          <cell r="K110">
            <v>13372.816666666666</v>
          </cell>
        </row>
        <row r="111">
          <cell r="A111">
            <v>44</v>
          </cell>
          <cell r="B111" t="str">
            <v>Base</v>
          </cell>
          <cell r="C111">
            <v>1</v>
          </cell>
          <cell r="D111">
            <v>800</v>
          </cell>
          <cell r="E111" t="str">
            <v xml:space="preserve">Boiler Feed Pumps, Section 9 </v>
          </cell>
          <cell r="F111" t="str">
            <v>Construct/ Erect/ Install</v>
          </cell>
          <cell r="G111">
            <v>18</v>
          </cell>
          <cell r="H111" t="str">
            <v>Local</v>
          </cell>
          <cell r="I111" t="str">
            <v>ZAR</v>
          </cell>
          <cell r="J111" t="str">
            <v>O</v>
          </cell>
          <cell r="K111">
            <v>3286514.0313333329</v>
          </cell>
        </row>
        <row r="112">
          <cell r="A112">
            <v>45</v>
          </cell>
          <cell r="B112" t="str">
            <v>Base</v>
          </cell>
          <cell r="C112">
            <v>1</v>
          </cell>
          <cell r="D112">
            <v>800</v>
          </cell>
          <cell r="E112" t="str">
            <v xml:space="preserve">Boiler Feed Pumps, Section 9 </v>
          </cell>
          <cell r="F112" t="str">
            <v>Commission</v>
          </cell>
          <cell r="G112">
            <v>18</v>
          </cell>
          <cell r="H112" t="str">
            <v>Local</v>
          </cell>
          <cell r="I112" t="str">
            <v>ZAR</v>
          </cell>
          <cell r="J112" t="str">
            <v>O</v>
          </cell>
          <cell r="K112">
            <v>438802.65</v>
          </cell>
        </row>
        <row r="113">
          <cell r="A113">
            <v>134</v>
          </cell>
          <cell r="J113" t="str">
            <v>O</v>
          </cell>
          <cell r="L113">
            <v>145</v>
          </cell>
          <cell r="M113" t="str">
            <v>O</v>
          </cell>
          <cell r="N113" t="str">
            <v xml:space="preserve"> COST OF INSTALLATION AND COMMISSIONING (700&amp;800)</v>
          </cell>
          <cell r="O113" t="str">
            <v>ZAR</v>
          </cell>
          <cell r="P113" t="str">
            <v>O1</v>
          </cell>
          <cell r="Q113">
            <v>0.15</v>
          </cell>
          <cell r="R113" t="str">
            <v>Fixed</v>
          </cell>
          <cell r="S113" t="str">
            <v>Fixed Portion</v>
          </cell>
          <cell r="T113" t="str">
            <v>Fixed</v>
          </cell>
          <cell r="X113">
            <v>38899</v>
          </cell>
        </row>
        <row r="114">
          <cell r="A114">
            <v>135</v>
          </cell>
          <cell r="J114" t="str">
            <v>O</v>
          </cell>
          <cell r="L114">
            <v>146</v>
          </cell>
          <cell r="M114" t="str">
            <v>O</v>
          </cell>
          <cell r="N114" t="str">
            <v xml:space="preserve"> COST OF INSTALLATION AND COMMISSIONING (700&amp;800)</v>
          </cell>
          <cell r="O114" t="str">
            <v>ZAR</v>
          </cell>
          <cell r="P114" t="str">
            <v>O2</v>
          </cell>
          <cell r="Q114">
            <v>0.85</v>
          </cell>
          <cell r="R114" t="str">
            <v>Cost of Labour</v>
          </cell>
          <cell r="S114" t="str">
            <v>Table C3 (a) All Hourly Paid</v>
          </cell>
          <cell r="T114" t="str">
            <v>SEIFSA</v>
          </cell>
          <cell r="U114">
            <v>38929</v>
          </cell>
          <cell r="X114">
            <v>38899</v>
          </cell>
        </row>
        <row r="115">
          <cell r="A115">
            <v>17</v>
          </cell>
          <cell r="B115" t="str">
            <v>Base</v>
          </cell>
          <cell r="C115">
            <v>1</v>
          </cell>
          <cell r="D115">
            <v>700</v>
          </cell>
          <cell r="E115" t="str">
            <v xml:space="preserve">Condensate Extraction Pumps, Section 8 </v>
          </cell>
          <cell r="F115" t="str">
            <v>General</v>
          </cell>
          <cell r="G115">
            <v>18</v>
          </cell>
          <cell r="H115" t="str">
            <v>Local</v>
          </cell>
          <cell r="I115" t="str">
            <v>ZAR</v>
          </cell>
          <cell r="J115" t="str">
            <v>P</v>
          </cell>
          <cell r="K115">
            <v>253621.71883333335</v>
          </cell>
        </row>
        <row r="116">
          <cell r="A116">
            <v>18</v>
          </cell>
          <cell r="B116" t="str">
            <v>Base</v>
          </cell>
          <cell r="C116">
            <v>1</v>
          </cell>
          <cell r="D116">
            <v>700</v>
          </cell>
          <cell r="E116" t="str">
            <v xml:space="preserve">Condensate Extraction Pumps, Section 8 </v>
          </cell>
          <cell r="F116" t="str">
            <v>Design</v>
          </cell>
          <cell r="G116">
            <v>18</v>
          </cell>
          <cell r="H116" t="str">
            <v>Local</v>
          </cell>
          <cell r="I116" t="str">
            <v>ZAR</v>
          </cell>
          <cell r="J116" t="str">
            <v>P</v>
          </cell>
          <cell r="K116">
            <v>102182.71500000001</v>
          </cell>
        </row>
        <row r="117">
          <cell r="A117">
            <v>22</v>
          </cell>
          <cell r="B117" t="str">
            <v>Base</v>
          </cell>
          <cell r="C117">
            <v>1</v>
          </cell>
          <cell r="D117">
            <v>700</v>
          </cell>
          <cell r="E117" t="str">
            <v xml:space="preserve">Condensate Extraction Pumps, Section 8 </v>
          </cell>
          <cell r="G117">
            <v>18</v>
          </cell>
          <cell r="H117" t="str">
            <v>Local</v>
          </cell>
          <cell r="I117" t="str">
            <v>ZAR</v>
          </cell>
          <cell r="J117" t="str">
            <v>P</v>
          </cell>
          <cell r="K117">
            <v>24138.502333333334</v>
          </cell>
        </row>
        <row r="118">
          <cell r="A118">
            <v>24</v>
          </cell>
          <cell r="B118" t="str">
            <v>Base</v>
          </cell>
          <cell r="C118">
            <v>1</v>
          </cell>
          <cell r="D118">
            <v>700</v>
          </cell>
          <cell r="E118" t="str">
            <v xml:space="preserve">Condensate Extraction Pumps, Section 8 </v>
          </cell>
          <cell r="G118">
            <v>18</v>
          </cell>
          <cell r="H118" t="str">
            <v>Local</v>
          </cell>
          <cell r="I118" t="str">
            <v>ZAR</v>
          </cell>
          <cell r="J118" t="str">
            <v>P</v>
          </cell>
          <cell r="K118">
            <v>1265914.7703333334</v>
          </cell>
        </row>
        <row r="119">
          <cell r="A119">
            <v>29</v>
          </cell>
          <cell r="B119" t="str">
            <v>Base</v>
          </cell>
          <cell r="C119">
            <v>1</v>
          </cell>
          <cell r="D119">
            <v>700</v>
          </cell>
          <cell r="E119" t="str">
            <v xml:space="preserve">Condensate Extraction Pumps, Section 8 </v>
          </cell>
          <cell r="F119" t="str">
            <v>Testing</v>
          </cell>
          <cell r="G119">
            <v>18</v>
          </cell>
          <cell r="H119" t="str">
            <v>Local</v>
          </cell>
          <cell r="I119" t="str">
            <v>ZAR</v>
          </cell>
          <cell r="J119" t="str">
            <v>P</v>
          </cell>
          <cell r="K119">
            <v>72188.585833333331</v>
          </cell>
        </row>
        <row r="120">
          <cell r="A120">
            <v>30</v>
          </cell>
          <cell r="B120" t="str">
            <v>Base</v>
          </cell>
          <cell r="C120">
            <v>1</v>
          </cell>
          <cell r="D120">
            <v>800</v>
          </cell>
          <cell r="E120" t="str">
            <v xml:space="preserve">Boiler Feed Pumps, Section 9 </v>
          </cell>
          <cell r="F120" t="str">
            <v>General</v>
          </cell>
          <cell r="G120">
            <v>18</v>
          </cell>
          <cell r="H120" t="str">
            <v>Local</v>
          </cell>
          <cell r="I120" t="str">
            <v>ZAR</v>
          </cell>
          <cell r="J120" t="str">
            <v>P</v>
          </cell>
          <cell r="K120">
            <v>2530904.8085000007</v>
          </cell>
        </row>
        <row r="121">
          <cell r="A121">
            <v>31</v>
          </cell>
          <cell r="B121" t="str">
            <v>Base</v>
          </cell>
          <cell r="C121">
            <v>1</v>
          </cell>
          <cell r="D121">
            <v>800</v>
          </cell>
          <cell r="E121" t="str">
            <v xml:space="preserve">Boiler Feed Pumps, Section 9 </v>
          </cell>
          <cell r="F121" t="str">
            <v>Design</v>
          </cell>
          <cell r="G121">
            <v>18</v>
          </cell>
          <cell r="H121" t="str">
            <v>Local</v>
          </cell>
          <cell r="I121" t="str">
            <v>ZAR</v>
          </cell>
          <cell r="J121" t="str">
            <v>P</v>
          </cell>
          <cell r="K121">
            <v>685073.10799999989</v>
          </cell>
        </row>
        <row r="122">
          <cell r="A122">
            <v>34</v>
          </cell>
          <cell r="B122" t="str">
            <v>Base</v>
          </cell>
          <cell r="C122">
            <v>1</v>
          </cell>
          <cell r="D122">
            <v>800</v>
          </cell>
          <cell r="E122" t="str">
            <v xml:space="preserve">Boiler Feed Pumps, Section 9 </v>
          </cell>
          <cell r="F122" t="str">
            <v>Procure/ Manufacture</v>
          </cell>
          <cell r="G122">
            <v>18</v>
          </cell>
          <cell r="H122" t="str">
            <v>Local</v>
          </cell>
          <cell r="I122" t="str">
            <v>ZAR</v>
          </cell>
          <cell r="J122" t="str">
            <v>P</v>
          </cell>
          <cell r="K122">
            <v>2217077.0021666666</v>
          </cell>
        </row>
        <row r="123">
          <cell r="A123">
            <v>35</v>
          </cell>
          <cell r="B123" t="str">
            <v>Base</v>
          </cell>
          <cell r="C123">
            <v>1</v>
          </cell>
          <cell r="D123">
            <v>800</v>
          </cell>
          <cell r="E123" t="str">
            <v xml:space="preserve">Boiler Feed Pumps, Section 9 </v>
          </cell>
          <cell r="F123" t="str">
            <v>Procure/ Manufacture</v>
          </cell>
          <cell r="G123">
            <v>18</v>
          </cell>
          <cell r="H123" t="str">
            <v>Local</v>
          </cell>
          <cell r="I123" t="str">
            <v>ZAR</v>
          </cell>
          <cell r="J123" t="str">
            <v>P</v>
          </cell>
          <cell r="K123">
            <v>1049893.3963333333</v>
          </cell>
        </row>
        <row r="124">
          <cell r="A124">
            <v>47</v>
          </cell>
          <cell r="B124" t="str">
            <v>Base</v>
          </cell>
          <cell r="C124">
            <v>1</v>
          </cell>
          <cell r="D124">
            <v>800</v>
          </cell>
          <cell r="E124" t="str">
            <v xml:space="preserve">Boiler Feed Pumps, Section 9 </v>
          </cell>
          <cell r="F124" t="str">
            <v>Testing</v>
          </cell>
          <cell r="G124">
            <v>18</v>
          </cell>
          <cell r="H124" t="str">
            <v>Local</v>
          </cell>
          <cell r="I124" t="str">
            <v>ZAR</v>
          </cell>
          <cell r="J124" t="str">
            <v>P</v>
          </cell>
          <cell r="K124">
            <v>207024.46116666665</v>
          </cell>
        </row>
        <row r="125">
          <cell r="A125">
            <v>136</v>
          </cell>
          <cell r="J125" t="str">
            <v>P</v>
          </cell>
          <cell r="L125">
            <v>153</v>
          </cell>
          <cell r="M125" t="str">
            <v>P</v>
          </cell>
          <cell r="N125" t="str">
            <v xml:space="preserve"> LOCAL ENGINEERING (700&amp;800)</v>
          </cell>
          <cell r="O125" t="str">
            <v>ZAR</v>
          </cell>
          <cell r="P125" t="str">
            <v>P1</v>
          </cell>
          <cell r="Q125">
            <v>0.15</v>
          </cell>
          <cell r="R125" t="str">
            <v>Fixed</v>
          </cell>
          <cell r="S125" t="str">
            <v>Fixed Portion</v>
          </cell>
          <cell r="T125" t="str">
            <v>Fixed</v>
          </cell>
          <cell r="X125">
            <v>38899</v>
          </cell>
        </row>
        <row r="126">
          <cell r="A126">
            <v>137</v>
          </cell>
          <cell r="J126" t="str">
            <v>P</v>
          </cell>
          <cell r="L126">
            <v>154</v>
          </cell>
          <cell r="M126" t="str">
            <v>P</v>
          </cell>
          <cell r="N126" t="str">
            <v xml:space="preserve"> LOCAL ENGINEERING (700&amp;800)</v>
          </cell>
          <cell r="O126" t="str">
            <v>ZAR</v>
          </cell>
          <cell r="P126" t="str">
            <v>P2</v>
          </cell>
          <cell r="Q126">
            <v>0.85</v>
          </cell>
          <cell r="R126" t="str">
            <v>Cost of Labour</v>
          </cell>
          <cell r="S126" t="str">
            <v>Table C3 All Hourly Paid</v>
          </cell>
          <cell r="T126" t="str">
            <v>SEIFSA</v>
          </cell>
          <cell r="U126">
            <v>38929</v>
          </cell>
          <cell r="X126">
            <v>38899</v>
          </cell>
        </row>
        <row r="127">
          <cell r="A127">
            <v>21</v>
          </cell>
          <cell r="B127" t="str">
            <v>Base</v>
          </cell>
          <cell r="C127">
            <v>1</v>
          </cell>
          <cell r="D127">
            <v>700</v>
          </cell>
          <cell r="E127" t="str">
            <v xml:space="preserve">Condensate Extraction Pumps, Section 8 </v>
          </cell>
          <cell r="G127">
            <v>19</v>
          </cell>
          <cell r="H127" t="str">
            <v>Foreign</v>
          </cell>
          <cell r="I127" t="str">
            <v>GBP</v>
          </cell>
          <cell r="J127" t="str">
            <v>Q</v>
          </cell>
          <cell r="K127">
            <v>21316.194</v>
          </cell>
        </row>
        <row r="128">
          <cell r="A128">
            <v>36</v>
          </cell>
          <cell r="B128" t="str">
            <v>Base</v>
          </cell>
          <cell r="C128">
            <v>1</v>
          </cell>
          <cell r="D128">
            <v>800</v>
          </cell>
          <cell r="E128" t="str">
            <v xml:space="preserve">Boiler Feed Pumps, Section 9 </v>
          </cell>
          <cell r="F128" t="str">
            <v>Procure/ Manufacture</v>
          </cell>
          <cell r="G128">
            <v>19</v>
          </cell>
          <cell r="H128" t="str">
            <v>Foreign</v>
          </cell>
          <cell r="I128" t="str">
            <v>GBP</v>
          </cell>
          <cell r="J128" t="str">
            <v>Q</v>
          </cell>
          <cell r="K128">
            <v>3946243.9470000002</v>
          </cell>
        </row>
        <row r="129">
          <cell r="A129">
            <v>38</v>
          </cell>
          <cell r="B129" t="str">
            <v>Base</v>
          </cell>
          <cell r="C129">
            <v>1</v>
          </cell>
          <cell r="D129">
            <v>800</v>
          </cell>
          <cell r="E129" t="str">
            <v xml:space="preserve">Boiler Feed Pumps, Section 9 </v>
          </cell>
          <cell r="F129" t="str">
            <v>Procure/ Manufacture</v>
          </cell>
          <cell r="G129">
            <v>19</v>
          </cell>
          <cell r="H129" t="str">
            <v>Foreign</v>
          </cell>
          <cell r="I129" t="str">
            <v>GBP</v>
          </cell>
          <cell r="J129" t="str">
            <v>Q</v>
          </cell>
          <cell r="K129">
            <v>18401.071500000002</v>
          </cell>
        </row>
        <row r="130">
          <cell r="A130">
            <v>138</v>
          </cell>
          <cell r="J130" t="str">
            <v>Q</v>
          </cell>
          <cell r="L130">
            <v>161</v>
          </cell>
          <cell r="M130" t="str">
            <v>Q</v>
          </cell>
          <cell r="N130" t="str">
            <v xml:space="preserve"> COST OF MANUFACTURE IN UK - MECHANICAL (700&amp;800)</v>
          </cell>
          <cell r="O130" t="str">
            <v>GBP</v>
          </cell>
          <cell r="P130" t="str">
            <v>Q1</v>
          </cell>
          <cell r="Q130">
            <v>0.15</v>
          </cell>
          <cell r="R130" t="str">
            <v>Fixed</v>
          </cell>
          <cell r="S130" t="str">
            <v>Fixed Portion</v>
          </cell>
          <cell r="T130" t="str">
            <v>Fixed</v>
          </cell>
          <cell r="X130">
            <v>38961</v>
          </cell>
        </row>
        <row r="131">
          <cell r="A131">
            <v>139</v>
          </cell>
          <cell r="J131" t="str">
            <v>Q</v>
          </cell>
          <cell r="L131">
            <v>162</v>
          </cell>
          <cell r="M131" t="str">
            <v>Q</v>
          </cell>
          <cell r="N131" t="str">
            <v xml:space="preserve"> COST OF MANUFACTURE IN UK - MECHANICAL (700&amp;800)</v>
          </cell>
          <cell r="O131" t="str">
            <v>GBP</v>
          </cell>
          <cell r="P131" t="str">
            <v>Q2</v>
          </cell>
          <cell r="Q131">
            <v>0.4</v>
          </cell>
          <cell r="R131" t="str">
            <v>Cost of Labour</v>
          </cell>
          <cell r="S131" t="str">
            <v>Mech Engineering</v>
          </cell>
          <cell r="T131" t="str">
            <v>BEAMA</v>
          </cell>
          <cell r="U131">
            <v>38990</v>
          </cell>
          <cell r="V131" t="str">
            <v>GBP  822,413.00</v>
          </cell>
          <cell r="W131" t="str">
            <v>GBP 1.0 = ZAR 14.54</v>
          </cell>
          <cell r="X131">
            <v>38961</v>
          </cell>
        </row>
        <row r="132">
          <cell r="A132">
            <v>140</v>
          </cell>
          <cell r="J132" t="str">
            <v>Q</v>
          </cell>
          <cell r="L132">
            <v>163</v>
          </cell>
          <cell r="M132" t="str">
            <v>Q</v>
          </cell>
          <cell r="N132" t="str">
            <v xml:space="preserve"> COST OF MANUFACTURE IN UK - MECHANICAL (700&amp;800)</v>
          </cell>
          <cell r="O132" t="str">
            <v>GBP</v>
          </cell>
          <cell r="P132" t="str">
            <v>Q3</v>
          </cell>
          <cell r="Q132">
            <v>0.45</v>
          </cell>
          <cell r="R132" t="str">
            <v>Cost of Materials</v>
          </cell>
          <cell r="S132" t="str">
            <v>Mech Engineering</v>
          </cell>
          <cell r="T132" t="str">
            <v>BEAMA</v>
          </cell>
          <cell r="X132">
            <v>38961</v>
          </cell>
        </row>
        <row r="133">
          <cell r="A133">
            <v>46</v>
          </cell>
          <cell r="B133" t="str">
            <v>Base</v>
          </cell>
          <cell r="C133">
            <v>1</v>
          </cell>
          <cell r="D133">
            <v>800</v>
          </cell>
          <cell r="E133" t="str">
            <v xml:space="preserve">Boiler Feed Pumps, Section 9 </v>
          </cell>
          <cell r="F133" t="str">
            <v>Testing</v>
          </cell>
          <cell r="G133">
            <v>19</v>
          </cell>
          <cell r="H133" t="str">
            <v>Foreign</v>
          </cell>
          <cell r="I133" t="str">
            <v>GBP</v>
          </cell>
          <cell r="J133" t="str">
            <v>R</v>
          </cell>
          <cell r="K133">
            <v>281821.6933333333</v>
          </cell>
        </row>
        <row r="134">
          <cell r="A134">
            <v>141</v>
          </cell>
          <cell r="J134" t="str">
            <v>R</v>
          </cell>
          <cell r="L134">
            <v>170</v>
          </cell>
          <cell r="M134" t="str">
            <v>R</v>
          </cell>
          <cell r="N134" t="str">
            <v xml:space="preserve"> ENGINEERING (700&amp;800)</v>
          </cell>
          <cell r="O134" t="str">
            <v>GBP</v>
          </cell>
          <cell r="P134" t="str">
            <v>R1</v>
          </cell>
          <cell r="Q134">
            <v>0.15</v>
          </cell>
          <cell r="R134" t="str">
            <v>Fixed</v>
          </cell>
          <cell r="S134" t="str">
            <v>Fixed Portion</v>
          </cell>
          <cell r="T134" t="str">
            <v>Fixed</v>
          </cell>
          <cell r="X134">
            <v>38961</v>
          </cell>
        </row>
        <row r="135">
          <cell r="A135">
            <v>142</v>
          </cell>
          <cell r="J135" t="str">
            <v>R</v>
          </cell>
          <cell r="L135">
            <v>171</v>
          </cell>
          <cell r="M135" t="str">
            <v>R</v>
          </cell>
          <cell r="N135" t="str">
            <v xml:space="preserve"> ENGINEERING (700&amp;800)</v>
          </cell>
          <cell r="O135" t="str">
            <v>GBP</v>
          </cell>
          <cell r="P135" t="str">
            <v>R2</v>
          </cell>
          <cell r="Q135">
            <v>0.85</v>
          </cell>
          <cell r="R135" t="str">
            <v>Cost of Labour</v>
          </cell>
          <cell r="S135" t="str">
            <v>Mech Engineering</v>
          </cell>
          <cell r="T135" t="str">
            <v>BEAMA</v>
          </cell>
          <cell r="U135">
            <v>38990</v>
          </cell>
          <cell r="V135" t="str">
            <v>GBP 58,148.00</v>
          </cell>
          <cell r="W135" t="str">
            <v>GBP 1.0 = 14.54</v>
          </cell>
          <cell r="X135">
            <v>38961</v>
          </cell>
        </row>
        <row r="136">
          <cell r="A136">
            <v>37</v>
          </cell>
          <cell r="B136" t="str">
            <v>Base</v>
          </cell>
          <cell r="C136">
            <v>1</v>
          </cell>
          <cell r="D136">
            <v>800</v>
          </cell>
          <cell r="E136" t="str">
            <v xml:space="preserve">Boiler Feed Pumps, Section 9 </v>
          </cell>
          <cell r="F136" t="str">
            <v>Procure/ Manufacture</v>
          </cell>
          <cell r="G136">
            <v>18</v>
          </cell>
          <cell r="H136" t="str">
            <v>Local</v>
          </cell>
          <cell r="I136" t="str">
            <v>ZAR</v>
          </cell>
          <cell r="J136" t="str">
            <v>S</v>
          </cell>
          <cell r="K136">
            <v>4538259.2985000005</v>
          </cell>
        </row>
        <row r="137">
          <cell r="A137">
            <v>143</v>
          </cell>
          <cell r="J137" t="str">
            <v>S</v>
          </cell>
          <cell r="L137">
            <v>178</v>
          </cell>
          <cell r="M137" t="str">
            <v>S</v>
          </cell>
          <cell r="N137" t="str">
            <v xml:space="preserve"> CONTRACT MANAGEMENT / MATERIAL SUPPLY - PIPEWORK (700&amp;800)</v>
          </cell>
          <cell r="O137" t="str">
            <v>ZAR</v>
          </cell>
          <cell r="P137" t="str">
            <v>S1</v>
          </cell>
          <cell r="Q137">
            <v>0.15</v>
          </cell>
          <cell r="R137" t="str">
            <v>Fixed</v>
          </cell>
          <cell r="S137" t="str">
            <v>Fixed Portion</v>
          </cell>
          <cell r="T137" t="str">
            <v>Fixed</v>
          </cell>
          <cell r="X137">
            <v>38899</v>
          </cell>
        </row>
        <row r="138">
          <cell r="A138">
            <v>144</v>
          </cell>
          <cell r="J138" t="str">
            <v>S</v>
          </cell>
          <cell r="L138">
            <v>179</v>
          </cell>
          <cell r="M138" t="str">
            <v>S</v>
          </cell>
          <cell r="N138" t="str">
            <v xml:space="preserve"> CONTRACT MANAGEMENT / MATERIAL SUPPLY - PIPEWORK (700&amp;800)</v>
          </cell>
          <cell r="O138" t="str">
            <v>ZAR</v>
          </cell>
          <cell r="P138" t="str">
            <v>S2</v>
          </cell>
          <cell r="Q138">
            <v>0.85</v>
          </cell>
          <cell r="R138" t="str">
            <v>Material / Contract Management</v>
          </cell>
          <cell r="S138" t="str">
            <v>Table E-8</v>
          </cell>
          <cell r="T138" t="str">
            <v>SEIFSA</v>
          </cell>
          <cell r="U138">
            <v>38929</v>
          </cell>
          <cell r="X138">
            <v>38899</v>
          </cell>
        </row>
        <row r="139">
          <cell r="A139">
            <v>23</v>
          </cell>
          <cell r="B139" t="str">
            <v>Base</v>
          </cell>
          <cell r="C139">
            <v>1</v>
          </cell>
          <cell r="D139">
            <v>700</v>
          </cell>
          <cell r="E139" t="str">
            <v xml:space="preserve">Condensate Extraction Pumps, Section 8 </v>
          </cell>
          <cell r="G139">
            <v>18</v>
          </cell>
          <cell r="H139" t="str">
            <v>Local</v>
          </cell>
          <cell r="I139" t="str">
            <v>ZAR</v>
          </cell>
          <cell r="J139" t="str">
            <v>T</v>
          </cell>
          <cell r="K139">
            <v>57184.133999999998</v>
          </cell>
        </row>
        <row r="140">
          <cell r="A140">
            <v>39</v>
          </cell>
          <cell r="B140" t="str">
            <v>Base</v>
          </cell>
          <cell r="C140">
            <v>1</v>
          </cell>
          <cell r="D140">
            <v>800</v>
          </cell>
          <cell r="E140" t="str">
            <v xml:space="preserve">Boiler Feed Pumps, Section 9 </v>
          </cell>
          <cell r="F140" t="str">
            <v>Procure/ Manufacture</v>
          </cell>
          <cell r="G140">
            <v>18</v>
          </cell>
          <cell r="H140" t="str">
            <v>Local</v>
          </cell>
          <cell r="I140" t="str">
            <v>ZAR</v>
          </cell>
          <cell r="J140" t="str">
            <v>T</v>
          </cell>
          <cell r="K140">
            <v>64528.575833333343</v>
          </cell>
        </row>
        <row r="141">
          <cell r="A141">
            <v>145</v>
          </cell>
          <cell r="J141" t="str">
            <v>T</v>
          </cell>
          <cell r="L141">
            <v>186</v>
          </cell>
          <cell r="M141" t="str">
            <v>T</v>
          </cell>
          <cell r="N141" t="str">
            <v xml:space="preserve"> COST OF MANUFACTURING IN SOUTH AFRICA - MECHANICAL (700&amp;800)</v>
          </cell>
          <cell r="O141" t="str">
            <v>ZAR</v>
          </cell>
          <cell r="P141" t="str">
            <v>T1</v>
          </cell>
          <cell r="Q141">
            <v>0.15</v>
          </cell>
          <cell r="R141" t="str">
            <v>Fixed</v>
          </cell>
          <cell r="S141" t="str">
            <v>Fixed Portion</v>
          </cell>
          <cell r="T141" t="str">
            <v>Fixed</v>
          </cell>
          <cell r="X141">
            <v>38899</v>
          </cell>
        </row>
        <row r="142">
          <cell r="A142">
            <v>146</v>
          </cell>
          <cell r="J142" t="str">
            <v>T</v>
          </cell>
          <cell r="L142">
            <v>187</v>
          </cell>
          <cell r="M142" t="str">
            <v>T</v>
          </cell>
          <cell r="N142" t="str">
            <v xml:space="preserve"> COST OF MANUFACTURING IN SOUTH AFRICA - MECHANICAL (700&amp;800)</v>
          </cell>
          <cell r="O142" t="str">
            <v>ZAR</v>
          </cell>
          <cell r="P142" t="str">
            <v>T2</v>
          </cell>
          <cell r="Q142">
            <v>0.45</v>
          </cell>
          <cell r="R142" t="str">
            <v>Cost of Labour</v>
          </cell>
          <cell r="S142" t="str">
            <v>Table C3 All Hourly Paid Employees</v>
          </cell>
          <cell r="T142" t="str">
            <v>SEIFSA</v>
          </cell>
          <cell r="U142">
            <v>38929</v>
          </cell>
          <cell r="X142">
            <v>38899</v>
          </cell>
        </row>
        <row r="143">
          <cell r="A143">
            <v>147</v>
          </cell>
          <cell r="J143" t="str">
            <v>T</v>
          </cell>
          <cell r="L143">
            <v>188</v>
          </cell>
          <cell r="M143" t="str">
            <v>T</v>
          </cell>
          <cell r="N143" t="str">
            <v xml:space="preserve"> COST OF MANUFACTURING IN SOUTH AFRICA - MECHANICAL (700&amp;800)</v>
          </cell>
          <cell r="O143" t="str">
            <v>ZAR</v>
          </cell>
          <cell r="P143" t="str">
            <v>T3</v>
          </cell>
          <cell r="Q143">
            <v>0.4</v>
          </cell>
          <cell r="R143" t="str">
            <v>Cost of Materials</v>
          </cell>
          <cell r="S143" t="str">
            <v>Table E-5 Round Bar</v>
          </cell>
          <cell r="T143" t="str">
            <v>SEIFSA</v>
          </cell>
          <cell r="U143">
            <v>38929</v>
          </cell>
          <cell r="X143">
            <v>38899</v>
          </cell>
        </row>
        <row r="144">
          <cell r="A144">
            <v>25</v>
          </cell>
          <cell r="B144" t="str">
            <v>Base</v>
          </cell>
          <cell r="C144">
            <v>1</v>
          </cell>
          <cell r="D144">
            <v>700</v>
          </cell>
          <cell r="E144" t="str">
            <v xml:space="preserve">Condensate Extraction Pumps, Section 8 </v>
          </cell>
          <cell r="G144">
            <v>19</v>
          </cell>
          <cell r="H144" t="str">
            <v>Foreign</v>
          </cell>
          <cell r="I144" t="str">
            <v>EUR</v>
          </cell>
          <cell r="J144" t="str">
            <v>U</v>
          </cell>
          <cell r="K144">
            <v>133051.50308481263</v>
          </cell>
        </row>
        <row r="145">
          <cell r="A145">
            <v>26</v>
          </cell>
          <cell r="B145" t="str">
            <v>Base</v>
          </cell>
          <cell r="C145">
            <v>1</v>
          </cell>
          <cell r="D145">
            <v>700</v>
          </cell>
          <cell r="E145" t="str">
            <v xml:space="preserve">Condensate Extraction Pumps, Section 8 </v>
          </cell>
          <cell r="G145">
            <v>19</v>
          </cell>
          <cell r="H145" t="str">
            <v>Foreign</v>
          </cell>
          <cell r="I145" t="str">
            <v>EUR</v>
          </cell>
          <cell r="J145" t="str">
            <v>U</v>
          </cell>
          <cell r="K145">
            <v>5158729.7855621306</v>
          </cell>
        </row>
        <row r="146">
          <cell r="A146">
            <v>40</v>
          </cell>
          <cell r="B146" t="str">
            <v>Base</v>
          </cell>
          <cell r="C146">
            <v>1</v>
          </cell>
          <cell r="D146">
            <v>800</v>
          </cell>
          <cell r="E146" t="str">
            <v xml:space="preserve">Boiler Feed Pumps, Section 9 </v>
          </cell>
          <cell r="F146" t="str">
            <v>Procure/ Manufacture</v>
          </cell>
          <cell r="G146">
            <v>19</v>
          </cell>
          <cell r="H146" t="str">
            <v>Foreign</v>
          </cell>
          <cell r="I146" t="str">
            <v>EUR</v>
          </cell>
          <cell r="J146" t="str">
            <v>U</v>
          </cell>
          <cell r="K146">
            <v>134498812.33369625</v>
          </cell>
        </row>
        <row r="147">
          <cell r="A147">
            <v>41</v>
          </cell>
          <cell r="B147" t="str">
            <v>Base</v>
          </cell>
          <cell r="C147">
            <v>1</v>
          </cell>
          <cell r="D147">
            <v>800</v>
          </cell>
          <cell r="E147" t="str">
            <v xml:space="preserve">Boiler Feed Pumps, Section 9 </v>
          </cell>
          <cell r="F147" t="str">
            <v>Procure/ Manufacture</v>
          </cell>
          <cell r="G147">
            <v>19</v>
          </cell>
          <cell r="H147" t="str">
            <v>Foreign</v>
          </cell>
          <cell r="I147" t="str">
            <v>EUR</v>
          </cell>
          <cell r="J147" t="str">
            <v>U</v>
          </cell>
          <cell r="K147">
            <v>3730246.3924260363</v>
          </cell>
        </row>
        <row r="148">
          <cell r="A148">
            <v>42</v>
          </cell>
          <cell r="B148" t="str">
            <v>Base</v>
          </cell>
          <cell r="C148">
            <v>1</v>
          </cell>
          <cell r="D148">
            <v>800</v>
          </cell>
          <cell r="E148" t="str">
            <v xml:space="preserve">Boiler Feed Pumps, Section 9 </v>
          </cell>
          <cell r="F148" t="str">
            <v>Procure/ Manufacture</v>
          </cell>
          <cell r="G148">
            <v>19</v>
          </cell>
          <cell r="H148" t="str">
            <v>Foreign</v>
          </cell>
          <cell r="I148" t="str">
            <v>EUR</v>
          </cell>
          <cell r="J148" t="str">
            <v>U</v>
          </cell>
          <cell r="K148">
            <v>468914.50218540442</v>
          </cell>
        </row>
        <row r="149">
          <cell r="A149">
            <v>148</v>
          </cell>
          <cell r="J149" t="str">
            <v>U</v>
          </cell>
          <cell r="L149">
            <v>195</v>
          </cell>
          <cell r="M149" t="str">
            <v>U</v>
          </cell>
          <cell r="N149" t="str">
            <v xml:space="preserve"> COST OF GOODS MANUFACTURED IN GERMANY (700&amp;800)</v>
          </cell>
          <cell r="O149" t="str">
            <v>Eur</v>
          </cell>
          <cell r="P149" t="str">
            <v>U1</v>
          </cell>
          <cell r="Q149">
            <v>0.15</v>
          </cell>
          <cell r="R149" t="str">
            <v>Fixed</v>
          </cell>
          <cell r="S149" t="str">
            <v>Fixed Portion</v>
          </cell>
          <cell r="T149" t="str">
            <v>Fixed</v>
          </cell>
          <cell r="X149">
            <v>38991</v>
          </cell>
        </row>
        <row r="150">
          <cell r="A150">
            <v>149</v>
          </cell>
          <cell r="J150" t="str">
            <v>U</v>
          </cell>
          <cell r="L150">
            <v>196</v>
          </cell>
          <cell r="M150" t="str">
            <v>U</v>
          </cell>
          <cell r="N150" t="str">
            <v xml:space="preserve"> COST OF GOODS MANUFACTURED IN GERMANY (700&amp;800)</v>
          </cell>
          <cell r="O150" t="str">
            <v>Eur</v>
          </cell>
          <cell r="P150" t="str">
            <v>U2</v>
          </cell>
          <cell r="Q150">
            <v>0.85</v>
          </cell>
          <cell r="R150" t="str">
            <v>6%  Per Annum</v>
          </cell>
          <cell r="S150" t="str">
            <v>German manufatured goods</v>
          </cell>
          <cell r="T150" t="str">
            <v>Inflation fixed %</v>
          </cell>
          <cell r="U150">
            <v>2006</v>
          </cell>
          <cell r="X150">
            <v>38991</v>
          </cell>
        </row>
        <row r="151">
          <cell r="A151">
            <v>48</v>
          </cell>
          <cell r="B151" t="str">
            <v>Base</v>
          </cell>
          <cell r="C151">
            <v>1</v>
          </cell>
          <cell r="D151">
            <v>900</v>
          </cell>
          <cell r="E151" t="str">
            <v>Pipes, Fittings and Vessels, Section 10</v>
          </cell>
          <cell r="F151" t="str">
            <v>Procure/ Manufacture</v>
          </cell>
          <cell r="G151" t="str">
            <v>1 &amp; 19</v>
          </cell>
          <cell r="H151" t="str">
            <v>Foreign</v>
          </cell>
          <cell r="I151" t="str">
            <v>EUR</v>
          </cell>
          <cell r="J151" t="str">
            <v>V</v>
          </cell>
          <cell r="K151">
            <v>146418193.33333334</v>
          </cell>
        </row>
        <row r="152">
          <cell r="A152">
            <v>150</v>
          </cell>
          <cell r="J152" t="str">
            <v>V</v>
          </cell>
          <cell r="L152">
            <v>203</v>
          </cell>
          <cell r="M152" t="str">
            <v>V</v>
          </cell>
          <cell r="N152" t="str">
            <v>900 Pipes, Fittings and Vessels, Section 10</v>
          </cell>
          <cell r="O152" t="str">
            <v>Eur</v>
          </cell>
          <cell r="P152" t="str">
            <v>V1</v>
          </cell>
          <cell r="Q152">
            <v>0.15</v>
          </cell>
          <cell r="R152" t="str">
            <v>Fixed</v>
          </cell>
          <cell r="S152" t="str">
            <v>Fixed Portion</v>
          </cell>
          <cell r="T152" t="str">
            <v>Fixed</v>
          </cell>
          <cell r="X152">
            <v>38991</v>
          </cell>
        </row>
        <row r="153">
          <cell r="A153">
            <v>151</v>
          </cell>
          <cell r="J153" t="str">
            <v>V</v>
          </cell>
          <cell r="L153">
            <v>204</v>
          </cell>
          <cell r="M153" t="str">
            <v>V</v>
          </cell>
          <cell r="N153" t="str">
            <v>900 Pipes, Fittings and Vessels, Section 10</v>
          </cell>
          <cell r="O153" t="str">
            <v>Eur</v>
          </cell>
          <cell r="P153" t="str">
            <v>V2</v>
          </cell>
          <cell r="Q153">
            <v>0.10100000000000001</v>
          </cell>
          <cell r="R153" t="str">
            <v>Structural Sections</v>
          </cell>
          <cell r="S153" t="str">
            <v>World Carbon Steel Product Price Index -  Structural Sections &amp; Beams</v>
          </cell>
          <cell r="T153" t="str">
            <v>Meps(www.meps.co.uk)</v>
          </cell>
          <cell r="U153">
            <v>38992</v>
          </cell>
          <cell r="W153" t="str">
            <v>see above</v>
          </cell>
          <cell r="X153">
            <v>38991</v>
          </cell>
        </row>
        <row r="154">
          <cell r="A154">
            <v>152</v>
          </cell>
          <cell r="J154" t="str">
            <v>V</v>
          </cell>
          <cell r="L154">
            <v>205</v>
          </cell>
          <cell r="M154" t="str">
            <v>V</v>
          </cell>
          <cell r="N154" t="str">
            <v>900 Pipes, Fittings and Vessels, Section 10</v>
          </cell>
          <cell r="O154" t="str">
            <v>Eur</v>
          </cell>
          <cell r="P154" t="str">
            <v>V3</v>
          </cell>
          <cell r="Q154">
            <v>0.27</v>
          </cell>
          <cell r="R154" t="str">
            <v>HR Plate</v>
          </cell>
          <cell r="S154" t="str">
            <v>World Carbon Steel Product Price Index - USD/tonne for HR Plate</v>
          </cell>
          <cell r="T154" t="str">
            <v>Meps(www.meps.co.uk)</v>
          </cell>
          <cell r="U154">
            <v>38992</v>
          </cell>
          <cell r="W154" t="str">
            <v>see above</v>
          </cell>
          <cell r="X154">
            <v>38991</v>
          </cell>
        </row>
        <row r="155">
          <cell r="A155">
            <v>153</v>
          </cell>
          <cell r="J155" t="str">
            <v>V</v>
          </cell>
          <cell r="L155">
            <v>206</v>
          </cell>
          <cell r="M155" t="str">
            <v>V</v>
          </cell>
          <cell r="N155" t="str">
            <v>900 Pipes, Fittings and Vessels, Section 10</v>
          </cell>
          <cell r="O155" t="str">
            <v>Eur</v>
          </cell>
          <cell r="P155" t="str">
            <v>V4</v>
          </cell>
          <cell r="Q155">
            <v>0.25700000000000001</v>
          </cell>
          <cell r="R155" t="str">
            <v>Prefab</v>
          </cell>
          <cell r="S155" t="str">
            <v>Reihe 273, Fachserie 17, der Erzeugerpreise gewerblicher Produkte fur Metalle und Halbzeuge"</v>
          </cell>
          <cell r="T155" t="str">
            <v>des Statistischen Bundesamte Deutschlands</v>
          </cell>
          <cell r="U155">
            <v>38992</v>
          </cell>
          <cell r="W155" t="str">
            <v>see above</v>
          </cell>
          <cell r="X155">
            <v>38991</v>
          </cell>
        </row>
        <row r="156">
          <cell r="A156">
            <v>154</v>
          </cell>
          <cell r="J156" t="str">
            <v>V</v>
          </cell>
          <cell r="L156">
            <v>207</v>
          </cell>
          <cell r="M156" t="str">
            <v>V</v>
          </cell>
          <cell r="N156" t="str">
            <v>900 Pipes, Fittings and Vessels, Section 10</v>
          </cell>
          <cell r="O156" t="str">
            <v>Eur</v>
          </cell>
          <cell r="P156" t="str">
            <v>V5</v>
          </cell>
          <cell r="Q156">
            <v>0.222</v>
          </cell>
          <cell r="R156" t="str">
            <v>Labour Manufacturing</v>
          </cell>
          <cell r="S156" t="str">
            <v>Labour Cost Index – EU25 for Manufacturing Labour, Nominal Value  – Seasonally adjusted - Labour Cost Index quoted quarterly for the labour indices for European labour</v>
          </cell>
          <cell r="T156" t="str">
            <v>EUROSTAT</v>
          </cell>
          <cell r="U156" t="str">
            <v>2nd Quarter 2006</v>
          </cell>
          <cell r="W156" t="str">
            <v>see above</v>
          </cell>
          <cell r="X156">
            <v>38899</v>
          </cell>
        </row>
        <row r="157">
          <cell r="A157">
            <v>50</v>
          </cell>
          <cell r="B157" t="str">
            <v>Base</v>
          </cell>
          <cell r="C157">
            <v>1</v>
          </cell>
          <cell r="D157">
            <v>1000</v>
          </cell>
          <cell r="E157" t="str">
            <v>Unitized Control &amp; Instrumentation, Section 3 &amp; 11</v>
          </cell>
          <cell r="F157" t="str">
            <v>Procure/ Manufacture</v>
          </cell>
          <cell r="G157" t="str">
            <v xml:space="preserve">1 &amp; 19 </v>
          </cell>
          <cell r="H157" t="str">
            <v>Foreign</v>
          </cell>
          <cell r="I157" t="str">
            <v>EUR</v>
          </cell>
          <cell r="J157" t="str">
            <v>W</v>
          </cell>
          <cell r="K157">
            <v>19936220.666666668</v>
          </cell>
        </row>
        <row r="158">
          <cell r="A158">
            <v>155</v>
          </cell>
          <cell r="J158" t="str">
            <v>W</v>
          </cell>
          <cell r="L158">
            <v>214</v>
          </cell>
          <cell r="M158" t="str">
            <v>W</v>
          </cell>
          <cell r="N158" t="str">
            <v>1000 Unitized Control &amp; Instrumentation, Section 3&amp;11</v>
          </cell>
          <cell r="O158" t="str">
            <v>Eur</v>
          </cell>
          <cell r="P158" t="str">
            <v>W1</v>
          </cell>
          <cell r="Q158">
            <v>0.15</v>
          </cell>
          <cell r="R158" t="str">
            <v>Fixed</v>
          </cell>
          <cell r="S158" t="str">
            <v>Fixed Portion</v>
          </cell>
          <cell r="T158" t="str">
            <v>Fixed</v>
          </cell>
          <cell r="X158">
            <v>38991</v>
          </cell>
        </row>
        <row r="159">
          <cell r="A159">
            <v>156</v>
          </cell>
          <cell r="J159" t="str">
            <v>W</v>
          </cell>
          <cell r="L159">
            <v>215</v>
          </cell>
          <cell r="M159" t="str">
            <v>W</v>
          </cell>
          <cell r="N159" t="str">
            <v>1000 Unitized Control &amp; Instrumentation, Section 3&amp;11</v>
          </cell>
          <cell r="O159" t="str">
            <v>Eur</v>
          </cell>
          <cell r="P159" t="str">
            <v>W2</v>
          </cell>
          <cell r="Q159">
            <v>7.9000000000000001E-2</v>
          </cell>
          <cell r="R159" t="str">
            <v>HR Plate</v>
          </cell>
          <cell r="S159" t="str">
            <v>World Carbon Steel Product Price Index - USD/tonne for HR Plate</v>
          </cell>
          <cell r="T159" t="str">
            <v>Meps(www.meps.co.uk)</v>
          </cell>
          <cell r="U159">
            <v>38992</v>
          </cell>
          <cell r="W159" t="str">
            <v>see above</v>
          </cell>
          <cell r="X159">
            <v>38991</v>
          </cell>
        </row>
        <row r="160">
          <cell r="A160">
            <v>157</v>
          </cell>
          <cell r="J160" t="str">
            <v>W</v>
          </cell>
          <cell r="L160">
            <v>216</v>
          </cell>
          <cell r="M160" t="str">
            <v>W</v>
          </cell>
          <cell r="N160" t="str">
            <v>1000 Unitized Control &amp; Instrumentation, Section 3&amp;11</v>
          </cell>
          <cell r="O160" t="str">
            <v>Eur</v>
          </cell>
          <cell r="P160" t="str">
            <v>W3</v>
          </cell>
          <cell r="Q160">
            <v>0.77100000000000002</v>
          </cell>
          <cell r="R160" t="str">
            <v>Labour Manufacturing</v>
          </cell>
          <cell r="S160" t="str">
            <v>Labour Cost Index – EU25 for Manufacturing Labour, Nominal Value  – Seasonally adjusted - Labour Cost Index quoted quarterly for the labour indices for European labour</v>
          </cell>
          <cell r="T160" t="str">
            <v>EUROSTAT</v>
          </cell>
          <cell r="U160" t="str">
            <v>2nd Quarter 2006</v>
          </cell>
          <cell r="W160" t="str">
            <v>see above</v>
          </cell>
          <cell r="X160">
            <v>38899</v>
          </cell>
        </row>
        <row r="161">
          <cell r="A161">
            <v>54</v>
          </cell>
          <cell r="B161" t="str">
            <v>Base</v>
          </cell>
          <cell r="C161">
            <v>1</v>
          </cell>
          <cell r="D161">
            <v>1100</v>
          </cell>
          <cell r="E161" t="str">
            <v>Civil &amp; Structural, Section 14</v>
          </cell>
          <cell r="F161" t="str">
            <v>Procure/ Manufacture</v>
          </cell>
          <cell r="G161">
            <v>18</v>
          </cell>
          <cell r="H161" t="str">
            <v>Local</v>
          </cell>
          <cell r="I161" t="str">
            <v>ZAR</v>
          </cell>
          <cell r="J161" t="str">
            <v>X</v>
          </cell>
          <cell r="K161">
            <v>84437887.166666672</v>
          </cell>
        </row>
        <row r="162">
          <cell r="A162">
            <v>158</v>
          </cell>
          <cell r="J162" t="str">
            <v>X</v>
          </cell>
          <cell r="L162">
            <v>223</v>
          </cell>
          <cell r="M162" t="str">
            <v>X</v>
          </cell>
          <cell r="N162" t="str">
            <v>1100 Civil &amp; Structural, Section 14, South Africa</v>
          </cell>
          <cell r="O162" t="str">
            <v>ZAR</v>
          </cell>
          <cell r="P162" t="str">
            <v>X1</v>
          </cell>
          <cell r="Q162">
            <v>0.15</v>
          </cell>
          <cell r="R162" t="str">
            <v>Fixed</v>
          </cell>
          <cell r="S162" t="str">
            <v>Fixed Portion</v>
          </cell>
          <cell r="T162" t="str">
            <v>Fixed</v>
          </cell>
          <cell r="X162">
            <v>38961</v>
          </cell>
        </row>
        <row r="163">
          <cell r="A163">
            <v>159</v>
          </cell>
          <cell r="J163" t="str">
            <v>X</v>
          </cell>
          <cell r="L163">
            <v>224</v>
          </cell>
          <cell r="M163" t="str">
            <v>X</v>
          </cell>
          <cell r="N163" t="str">
            <v>1100 Civil &amp; Structural, Section 14, South Africa</v>
          </cell>
          <cell r="O163" t="str">
            <v>ZAR</v>
          </cell>
          <cell r="P163" t="str">
            <v>X2</v>
          </cell>
          <cell r="Q163">
            <v>0.222</v>
          </cell>
          <cell r="R163" t="str">
            <v>E-A Light Sections</v>
          </cell>
          <cell r="S163" t="str">
            <v>Table E-A</v>
          </cell>
          <cell r="T163" t="str">
            <v>SEIFSA</v>
          </cell>
          <cell r="U163">
            <v>38962</v>
          </cell>
          <cell r="X163">
            <v>38961</v>
          </cell>
        </row>
        <row r="164">
          <cell r="A164">
            <v>160</v>
          </cell>
          <cell r="J164" t="str">
            <v>X</v>
          </cell>
          <cell r="L164">
            <v>225</v>
          </cell>
          <cell r="M164" t="str">
            <v>X</v>
          </cell>
          <cell r="N164" t="str">
            <v>1100 Civil &amp; Structural, Section 14, South Africa</v>
          </cell>
          <cell r="O164" t="str">
            <v>ZAR</v>
          </cell>
          <cell r="P164" t="str">
            <v>X3</v>
          </cell>
          <cell r="Q164">
            <v>0.153</v>
          </cell>
          <cell r="R164" t="str">
            <v>E-A Hot Rolled</v>
          </cell>
          <cell r="S164" t="str">
            <v>Table E-A</v>
          </cell>
          <cell r="T164" t="str">
            <v>SEIFSA</v>
          </cell>
          <cell r="U164">
            <v>38962</v>
          </cell>
          <cell r="X164">
            <v>38961</v>
          </cell>
        </row>
        <row r="165">
          <cell r="A165">
            <v>161</v>
          </cell>
          <cell r="J165" t="str">
            <v>X</v>
          </cell>
          <cell r="L165">
            <v>226</v>
          </cell>
          <cell r="M165" t="str">
            <v>X</v>
          </cell>
          <cell r="N165" t="str">
            <v>1100 Civil &amp; Structural, Section 14, South Africa</v>
          </cell>
          <cell r="O165" t="str">
            <v>ZAR</v>
          </cell>
          <cell r="P165" t="str">
            <v>X4</v>
          </cell>
          <cell r="Q165">
            <v>0.47499999999999998</v>
          </cell>
          <cell r="R165" t="str">
            <v>Labour</v>
          </cell>
          <cell r="S165" t="str">
            <v>Table C3, All hourly paid employees.</v>
          </cell>
          <cell r="T165" t="str">
            <v>SEIFSA</v>
          </cell>
          <cell r="U165">
            <v>38962</v>
          </cell>
          <cell r="X165">
            <v>38961</v>
          </cell>
        </row>
        <row r="166">
          <cell r="A166">
            <v>9</v>
          </cell>
          <cell r="B166" t="str">
            <v>Base</v>
          </cell>
          <cell r="C166">
            <v>1</v>
          </cell>
          <cell r="D166">
            <v>600</v>
          </cell>
          <cell r="E166" t="str">
            <v>Condensate &amp; Feedheating Plant, Section 8</v>
          </cell>
          <cell r="F166" t="str">
            <v>General</v>
          </cell>
          <cell r="G166">
            <v>25</v>
          </cell>
          <cell r="H166" t="str">
            <v>Local</v>
          </cell>
          <cell r="I166" t="str">
            <v>ZAR</v>
          </cell>
          <cell r="J166" t="str">
            <v>Y1</v>
          </cell>
          <cell r="K166">
            <v>12755609.500000002</v>
          </cell>
        </row>
        <row r="167">
          <cell r="A167">
            <v>162</v>
          </cell>
          <cell r="J167" t="str">
            <v>Y1</v>
          </cell>
          <cell r="L167">
            <v>233</v>
          </cell>
          <cell r="M167" t="str">
            <v>Y1</v>
          </cell>
          <cell r="N167" t="str">
            <v>Local Management Activities</v>
          </cell>
          <cell r="O167" t="str">
            <v>ZAR</v>
          </cell>
          <cell r="P167" t="str">
            <v>Y1.1</v>
          </cell>
          <cell r="Q167">
            <v>0.15</v>
          </cell>
          <cell r="R167" t="str">
            <v>Fixed</v>
          </cell>
          <cell r="S167" t="str">
            <v>Fixed Portion</v>
          </cell>
          <cell r="T167" t="str">
            <v>Fixed</v>
          </cell>
          <cell r="X167">
            <v>38961</v>
          </cell>
        </row>
        <row r="168">
          <cell r="A168">
            <v>163</v>
          </cell>
          <cell r="J168" t="str">
            <v>Y1</v>
          </cell>
          <cell r="L168">
            <v>234</v>
          </cell>
          <cell r="M168" t="str">
            <v>Y1</v>
          </cell>
          <cell r="N168" t="str">
            <v>Local Management Activities</v>
          </cell>
          <cell r="O168" t="str">
            <v>ZAR</v>
          </cell>
          <cell r="P168" t="str">
            <v>Y1.2</v>
          </cell>
          <cell r="Q168">
            <v>0.85</v>
          </cell>
          <cell r="R168" t="str">
            <v>Labour</v>
          </cell>
          <cell r="S168" t="str">
            <v>Table C3, All hourly paid employees.</v>
          </cell>
          <cell r="T168" t="str">
            <v>SEIFSA</v>
          </cell>
          <cell r="U168">
            <v>38962</v>
          </cell>
          <cell r="X168">
            <v>38961</v>
          </cell>
        </row>
        <row r="169">
          <cell r="A169">
            <v>52</v>
          </cell>
          <cell r="B169" t="str">
            <v>Base</v>
          </cell>
          <cell r="C169">
            <v>1</v>
          </cell>
          <cell r="D169">
            <v>1100</v>
          </cell>
          <cell r="E169" t="str">
            <v>Civil &amp; Structural, Section 14</v>
          </cell>
          <cell r="F169" t="str">
            <v>Design</v>
          </cell>
          <cell r="G169">
            <v>29</v>
          </cell>
          <cell r="H169" t="str">
            <v>Local</v>
          </cell>
          <cell r="I169" t="str">
            <v>ZAR</v>
          </cell>
          <cell r="J169" t="str">
            <v>Y2</v>
          </cell>
          <cell r="K169">
            <v>6126146.5</v>
          </cell>
        </row>
        <row r="170">
          <cell r="A170">
            <v>164</v>
          </cell>
          <cell r="J170" t="str">
            <v>Y2</v>
          </cell>
          <cell r="L170">
            <v>241</v>
          </cell>
          <cell r="M170" t="str">
            <v>Y2</v>
          </cell>
          <cell r="N170" t="str">
            <v>Local Design</v>
          </cell>
          <cell r="O170" t="str">
            <v>ZAR</v>
          </cell>
          <cell r="P170" t="str">
            <v>Y2.1</v>
          </cell>
          <cell r="Q170">
            <v>0.15</v>
          </cell>
          <cell r="R170" t="str">
            <v>Fixed</v>
          </cell>
          <cell r="S170" t="str">
            <v>Fixed Portion</v>
          </cell>
          <cell r="T170" t="str">
            <v>Fixed</v>
          </cell>
          <cell r="X170">
            <v>38961</v>
          </cell>
        </row>
        <row r="171">
          <cell r="A171">
            <v>165</v>
          </cell>
          <cell r="J171" t="str">
            <v>Y2</v>
          </cell>
          <cell r="L171">
            <v>242</v>
          </cell>
          <cell r="M171" t="str">
            <v>Y2</v>
          </cell>
          <cell r="N171" t="str">
            <v>Local Design</v>
          </cell>
          <cell r="O171" t="str">
            <v>ZAR</v>
          </cell>
          <cell r="P171" t="str">
            <v>Y2.2</v>
          </cell>
          <cell r="Q171">
            <v>0.85</v>
          </cell>
          <cell r="R171" t="str">
            <v>Labour</v>
          </cell>
          <cell r="S171" t="str">
            <v>Table C3, All hourly paid employees.</v>
          </cell>
          <cell r="T171" t="str">
            <v>SEIFSA</v>
          </cell>
          <cell r="U171">
            <v>38962</v>
          </cell>
          <cell r="X171">
            <v>38961</v>
          </cell>
        </row>
        <row r="172">
          <cell r="A172">
            <v>59</v>
          </cell>
          <cell r="B172" t="str">
            <v>Base</v>
          </cell>
          <cell r="C172">
            <v>1</v>
          </cell>
          <cell r="D172">
            <v>1200</v>
          </cell>
          <cell r="E172" t="str">
            <v xml:space="preserve">Air Cooled Condenser, Section 16 </v>
          </cell>
          <cell r="F172" t="str">
            <v xml:space="preserve"> a) Bundles</v>
          </cell>
          <cell r="G172">
            <v>18</v>
          </cell>
          <cell r="H172" t="str">
            <v>Local</v>
          </cell>
          <cell r="I172" t="str">
            <v>ZAR</v>
          </cell>
          <cell r="J172" t="str">
            <v>Z</v>
          </cell>
          <cell r="K172">
            <v>151215113.66666654</v>
          </cell>
        </row>
        <row r="173">
          <cell r="A173">
            <v>166</v>
          </cell>
          <cell r="J173" t="str">
            <v>Z</v>
          </cell>
          <cell r="L173">
            <v>249</v>
          </cell>
          <cell r="M173" t="str">
            <v>Z</v>
          </cell>
          <cell r="N173" t="str">
            <v>1200 ACC - Supply of Bundles</v>
          </cell>
          <cell r="O173" t="str">
            <v>ZAR</v>
          </cell>
          <cell r="P173" t="str">
            <v>Z1</v>
          </cell>
          <cell r="Q173">
            <v>0.05</v>
          </cell>
          <cell r="R173" t="str">
            <v>Fixed</v>
          </cell>
          <cell r="S173" t="str">
            <v>Fixed Portion</v>
          </cell>
          <cell r="T173" t="str">
            <v>Fixed</v>
          </cell>
          <cell r="X173">
            <v>38899</v>
          </cell>
        </row>
        <row r="174">
          <cell r="A174">
            <v>167</v>
          </cell>
          <cell r="J174" t="str">
            <v>Z</v>
          </cell>
          <cell r="L174">
            <v>250</v>
          </cell>
          <cell r="M174" t="str">
            <v>Z</v>
          </cell>
          <cell r="N174" t="str">
            <v>1200 ACC - Supply of Bundles</v>
          </cell>
          <cell r="O174" t="str">
            <v>ZAR</v>
          </cell>
          <cell r="P174" t="str">
            <v>Z2</v>
          </cell>
          <cell r="Q174">
            <v>0.15</v>
          </cell>
          <cell r="R174" t="str">
            <v>Labour</v>
          </cell>
          <cell r="S174" t="str">
            <v>C-3: All hourly paid Employees</v>
          </cell>
          <cell r="T174" t="str">
            <v>SEIFSA</v>
          </cell>
          <cell r="U174">
            <v>38899</v>
          </cell>
          <cell r="V174" t="str">
            <v>Not Applicable</v>
          </cell>
          <cell r="X174">
            <v>38899</v>
          </cell>
        </row>
        <row r="175">
          <cell r="A175">
            <v>168</v>
          </cell>
          <cell r="J175" t="str">
            <v>Z</v>
          </cell>
          <cell r="L175">
            <v>251</v>
          </cell>
          <cell r="M175" t="str">
            <v>Z</v>
          </cell>
          <cell r="N175" t="str">
            <v>1200 ACC - Supply of Bundles</v>
          </cell>
          <cell r="O175" t="str">
            <v>ZAR</v>
          </cell>
          <cell r="P175" t="str">
            <v>Z3</v>
          </cell>
          <cell r="Q175">
            <v>0.45</v>
          </cell>
          <cell r="R175" t="str">
            <v>Material</v>
          </cell>
          <cell r="S175" t="str">
            <v>E-A: Cold rolled</v>
          </cell>
          <cell r="T175" t="str">
            <v>SEIFSA</v>
          </cell>
          <cell r="U175">
            <v>38899</v>
          </cell>
          <cell r="V175" t="str">
            <v>Not Applicable</v>
          </cell>
          <cell r="X175">
            <v>38899</v>
          </cell>
        </row>
        <row r="176">
          <cell r="A176">
            <v>169</v>
          </cell>
          <cell r="J176" t="str">
            <v>Z</v>
          </cell>
          <cell r="L176">
            <v>252</v>
          </cell>
          <cell r="M176" t="str">
            <v>Z</v>
          </cell>
          <cell r="N176" t="str">
            <v>1200 ACC - Supply of Bundles</v>
          </cell>
          <cell r="O176" t="str">
            <v>ZAR</v>
          </cell>
          <cell r="P176" t="str">
            <v>Z4</v>
          </cell>
          <cell r="Q176">
            <v>0.35</v>
          </cell>
          <cell r="R176" t="str">
            <v>Zinc</v>
          </cell>
          <cell r="S176" t="str">
            <v>F: Zinc</v>
          </cell>
          <cell r="T176" t="str">
            <v>SEIFSA</v>
          </cell>
          <cell r="U176">
            <v>38899</v>
          </cell>
          <cell r="V176" t="str">
            <v>Not Applicable</v>
          </cell>
          <cell r="X176">
            <v>38899</v>
          </cell>
        </row>
      </sheetData>
      <sheetData sheetId="4" refreshError="1"/>
      <sheetData sheetId="5" refreshError="1"/>
      <sheetData sheetId="6" refreshError="1">
        <row r="4">
          <cell r="A4" t="str">
            <v>Ref</v>
          </cell>
          <cell r="B4" t="str">
            <v>Formula No</v>
          </cell>
          <cell r="C4" t="str">
            <v>Description</v>
          </cell>
          <cell r="D4" t="str">
            <v>Country and Currency of Origin if not South Africa</v>
          </cell>
          <cell r="E4" t="str">
            <v>Item no</v>
          </cell>
          <cell r="F4" t="str">
            <v>Coefficient/Weight</v>
          </cell>
          <cell r="G4" t="str">
            <v>Scope of Index (eg Labour)</v>
          </cell>
          <cell r="H4" t="str">
            <v>Title/Definition : Linked to the index, e.g., Table C3, All hourly paid employees.</v>
          </cell>
          <cell r="I4" t="str">
            <v>Source of Index (e.g. SEIFSA)</v>
          </cell>
          <cell r="J4" t="str">
            <v>Base date for CPA if not Base Date as defined (See vi above)</v>
          </cell>
          <cell r="K4" t="str">
            <v>Base value in foreign currency for commodity (including LME) price linked payments.</v>
          </cell>
          <cell r="L4" t="str">
            <v>Exchange rate for converting base value (eg US$ LME price to the foreign currency this formula applies to)</v>
          </cell>
          <cell r="M4" t="str">
            <v>Base month for CPA</v>
          </cell>
          <cell r="N4" t="str">
            <v>Base Index</v>
          </cell>
        </row>
        <row r="5">
          <cell r="A5">
            <v>1</v>
          </cell>
          <cell r="B5" t="str">
            <v>A</v>
          </cell>
          <cell r="C5" t="str">
            <v>Common Plant and Services, Section 1 &amp; 2,</v>
          </cell>
          <cell r="D5" t="str">
            <v>Eur</v>
          </cell>
          <cell r="E5" t="str">
            <v>A1</v>
          </cell>
          <cell r="F5">
            <v>0.15</v>
          </cell>
          <cell r="G5" t="str">
            <v>Fixed</v>
          </cell>
          <cell r="H5" t="str">
            <v>Fixed Portion</v>
          </cell>
          <cell r="I5" t="str">
            <v>Fixed</v>
          </cell>
          <cell r="M5">
            <v>38991</v>
          </cell>
        </row>
        <row r="6">
          <cell r="A6">
            <v>2</v>
          </cell>
          <cell r="B6" t="str">
            <v>A</v>
          </cell>
          <cell r="C6" t="str">
            <v>Common Plant and Services, Section 1 &amp; 2,</v>
          </cell>
          <cell r="D6" t="str">
            <v>Eur</v>
          </cell>
          <cell r="E6" t="str">
            <v>A2</v>
          </cell>
          <cell r="F6">
            <v>3.9E-2</v>
          </cell>
          <cell r="G6" t="str">
            <v>Structural Sections</v>
          </cell>
          <cell r="H6" t="str">
            <v>World Carbon Steel Product Price Index -  Structural Sections &amp; Beams</v>
          </cell>
          <cell r="I6" t="str">
            <v>Meps(www.meps.co.uk)</v>
          </cell>
          <cell r="J6">
            <v>38992</v>
          </cell>
          <cell r="L6" t="str">
            <v>1.2693 USD/EUR</v>
          </cell>
          <cell r="M6">
            <v>38991</v>
          </cell>
        </row>
        <row r="7">
          <cell r="A7">
            <v>3</v>
          </cell>
          <cell r="B7" t="str">
            <v>A</v>
          </cell>
          <cell r="C7" t="str">
            <v>Common Plant and Services, Section 1 &amp; 2,</v>
          </cell>
          <cell r="D7" t="str">
            <v>Eur</v>
          </cell>
          <cell r="E7" t="str">
            <v>A3</v>
          </cell>
          <cell r="F7">
            <v>9.8000000000000004E-2</v>
          </cell>
          <cell r="G7" t="str">
            <v>HR Plate</v>
          </cell>
          <cell r="H7" t="str">
            <v>World Carbon Steel Product Price Index - USD/tonne for HR Plate</v>
          </cell>
          <cell r="I7" t="str">
            <v>Meps(www.meps.co.uk)</v>
          </cell>
          <cell r="J7">
            <v>38992</v>
          </cell>
          <cell r="L7" t="str">
            <v>1.2693 USD/EUR</v>
          </cell>
          <cell r="M7">
            <v>38991</v>
          </cell>
        </row>
        <row r="8">
          <cell r="A8">
            <v>4</v>
          </cell>
          <cell r="B8" t="str">
            <v>A</v>
          </cell>
          <cell r="C8" t="str">
            <v>Common Plant and Services, Section 1 &amp; 2,</v>
          </cell>
          <cell r="D8" t="str">
            <v>Eur</v>
          </cell>
          <cell r="E8" t="str">
            <v>A4</v>
          </cell>
          <cell r="F8">
            <v>0.254</v>
          </cell>
          <cell r="G8" t="str">
            <v>Prefabricated Materials</v>
          </cell>
          <cell r="H8" t="str">
            <v>Reihe 273, Fachserie 17, der Erzeugerpreise gewerblicher Produkte fur Metalle und Halbzeuge"</v>
          </cell>
          <cell r="I8" t="str">
            <v>des Statistischen Bundesamte Deutschlands</v>
          </cell>
          <cell r="J8">
            <v>38992</v>
          </cell>
          <cell r="L8" t="str">
            <v>Base Cost Index(No Currency)</v>
          </cell>
          <cell r="M8">
            <v>38991</v>
          </cell>
        </row>
        <row r="9">
          <cell r="A9">
            <v>5</v>
          </cell>
          <cell r="B9" t="str">
            <v>A</v>
          </cell>
          <cell r="C9" t="str">
            <v>Common Plant and Services, Section 1 &amp; 2,</v>
          </cell>
          <cell r="D9" t="str">
            <v>Eur</v>
          </cell>
          <cell r="E9" t="str">
            <v>A5</v>
          </cell>
          <cell r="F9">
            <v>0.45900000000000002</v>
          </cell>
          <cell r="G9" t="str">
            <v>Labour Manufacturing</v>
          </cell>
          <cell r="H9" t="str">
            <v>Labour Cost Index – EU25 for Manufacturing Labour, Nominal Value  – Seasonally adjusted - Labour Cost Index quoted quarterly for the labour indices for European labour</v>
          </cell>
          <cell r="I9" t="str">
            <v>EUROSTAT</v>
          </cell>
          <cell r="J9" t="str">
            <v>2nd Quarter 2006</v>
          </cell>
          <cell r="L9" t="str">
            <v>Base Cost Index(No Currency)</v>
          </cell>
          <cell r="M9">
            <v>38899</v>
          </cell>
        </row>
        <row r="10">
          <cell r="A10">
            <v>259</v>
          </cell>
          <cell r="B10" t="str">
            <v>AA</v>
          </cell>
          <cell r="C10" t="str">
            <v>1200 ACC - Supply of Structural Steel, DUCTS, PIPING &amp; OTHER MECHANICAL EQUIPMENT, GEARBOXES, &amp; MOTORS</v>
          </cell>
          <cell r="D10" t="str">
            <v>ZAR</v>
          </cell>
          <cell r="E10" t="str">
            <v>AA1</v>
          </cell>
          <cell r="F10">
            <v>0.05</v>
          </cell>
          <cell r="G10" t="str">
            <v>Fixed</v>
          </cell>
          <cell r="H10" t="str">
            <v>Fixed Portion</v>
          </cell>
          <cell r="I10" t="str">
            <v>Fixed</v>
          </cell>
          <cell r="M10">
            <v>38899</v>
          </cell>
        </row>
        <row r="11">
          <cell r="A11">
            <v>260</v>
          </cell>
          <cell r="B11" t="str">
            <v>AA</v>
          </cell>
          <cell r="C11" t="str">
            <v>1200 ACC - Supply of Structural Steel, DUCTS, PIPING &amp; OTHER MECHANICAL EQUIPMENT, GEARBOXES, &amp; MOTORS</v>
          </cell>
          <cell r="D11" t="str">
            <v>ZAR</v>
          </cell>
          <cell r="E11" t="str">
            <v>AA2</v>
          </cell>
          <cell r="F11">
            <v>0.35</v>
          </cell>
          <cell r="G11" t="str">
            <v>Labour</v>
          </cell>
          <cell r="H11" t="str">
            <v>C-3: All hourly paid Employees</v>
          </cell>
          <cell r="I11" t="str">
            <v>SEIFSA</v>
          </cell>
          <cell r="J11">
            <v>38899</v>
          </cell>
          <cell r="K11" t="str">
            <v>Not Applicable</v>
          </cell>
          <cell r="M11">
            <v>38899</v>
          </cell>
        </row>
        <row r="12">
          <cell r="A12">
            <v>261</v>
          </cell>
          <cell r="B12" t="str">
            <v>AA</v>
          </cell>
          <cell r="C12" t="str">
            <v>1200 ACC - Supply of Structural Steel, DUCTS, PIPING &amp; OTHER MECHANICAL EQUIPMENT, GEARBOXES, &amp; MOTORS</v>
          </cell>
          <cell r="D12" t="str">
            <v>ZAR</v>
          </cell>
          <cell r="E12" t="str">
            <v>AA3</v>
          </cell>
          <cell r="F12">
            <v>0.5</v>
          </cell>
          <cell r="G12" t="str">
            <v>Material</v>
          </cell>
          <cell r="H12" t="str">
            <v>E-1: Production prices all types</v>
          </cell>
          <cell r="I12" t="str">
            <v>SEIFSA</v>
          </cell>
          <cell r="J12">
            <v>38899</v>
          </cell>
          <cell r="K12" t="str">
            <v>Not Applicable</v>
          </cell>
          <cell r="M12">
            <v>38899</v>
          </cell>
        </row>
        <row r="13">
          <cell r="A13">
            <v>262</v>
          </cell>
          <cell r="B13" t="str">
            <v>AA</v>
          </cell>
          <cell r="C13" t="str">
            <v>1200 ACC - Supply of Structural Steel, DUCTS, PIPING &amp; OTHER MECHANICAL EQUIPMENT, GEARBOXES, &amp; MOTORS</v>
          </cell>
          <cell r="D13" t="str">
            <v>ZAR</v>
          </cell>
          <cell r="E13" t="str">
            <v>AA4</v>
          </cell>
          <cell r="F13">
            <v>0.1</v>
          </cell>
          <cell r="G13" t="str">
            <v>Production Price index</v>
          </cell>
          <cell r="H13" t="str">
            <v>G: Mechanical Engineering Materials</v>
          </cell>
          <cell r="I13" t="str">
            <v>SEIFSA</v>
          </cell>
          <cell r="J13">
            <v>38899</v>
          </cell>
          <cell r="K13" t="str">
            <v>Not Applicable</v>
          </cell>
          <cell r="M13">
            <v>38899</v>
          </cell>
        </row>
        <row r="14">
          <cell r="A14">
            <v>269</v>
          </cell>
          <cell r="B14" t="str">
            <v>AB</v>
          </cell>
          <cell r="C14" t="str">
            <v>1200 ACC - Erection, All Steel &amp; Mechanical Equipment</v>
          </cell>
          <cell r="D14" t="str">
            <v>ZAR</v>
          </cell>
          <cell r="E14" t="str">
            <v>AB1</v>
          </cell>
          <cell r="F14">
            <v>0.05</v>
          </cell>
          <cell r="G14" t="str">
            <v>Fixed</v>
          </cell>
          <cell r="H14" t="str">
            <v>Fixed Portion</v>
          </cell>
          <cell r="I14" t="str">
            <v>Fixed</v>
          </cell>
          <cell r="M14">
            <v>38899</v>
          </cell>
        </row>
        <row r="15">
          <cell r="A15">
            <v>270</v>
          </cell>
          <cell r="B15" t="str">
            <v>AB</v>
          </cell>
          <cell r="C15" t="str">
            <v>1200 ACC - Erection, All Steel &amp; Mechanical Equipment</v>
          </cell>
          <cell r="D15" t="str">
            <v>ZAR</v>
          </cell>
          <cell r="E15" t="str">
            <v>AB2</v>
          </cell>
          <cell r="F15">
            <v>0.55000000000000004</v>
          </cell>
          <cell r="G15" t="str">
            <v>Labour</v>
          </cell>
          <cell r="H15" t="str">
            <v>C-3: All hourly paid Employees</v>
          </cell>
          <cell r="I15" t="str">
            <v>SEIFSA</v>
          </cell>
          <cell r="J15">
            <v>38899</v>
          </cell>
          <cell r="K15" t="str">
            <v>Not Applicable</v>
          </cell>
          <cell r="M15">
            <v>38899</v>
          </cell>
        </row>
        <row r="16">
          <cell r="A16">
            <v>271</v>
          </cell>
          <cell r="B16" t="str">
            <v>AB</v>
          </cell>
          <cell r="C16" t="str">
            <v>1200 ACC - Erection, All Steel &amp; Mechanical Equipment</v>
          </cell>
          <cell r="D16" t="str">
            <v>ZAR</v>
          </cell>
          <cell r="E16" t="str">
            <v>AB3</v>
          </cell>
          <cell r="F16">
            <v>0.4</v>
          </cell>
          <cell r="G16" t="str">
            <v>Production Price index</v>
          </cell>
          <cell r="H16" t="str">
            <v>G: Mechanical Engineering Materials</v>
          </cell>
          <cell r="I16" t="str">
            <v>SEIFSA</v>
          </cell>
          <cell r="J16">
            <v>38899</v>
          </cell>
          <cell r="K16" t="str">
            <v>Not Applicable</v>
          </cell>
          <cell r="M16">
            <v>38899</v>
          </cell>
        </row>
        <row r="17">
          <cell r="A17">
            <v>278</v>
          </cell>
          <cell r="B17" t="str">
            <v>AC</v>
          </cell>
          <cell r="C17" t="str">
            <v>1200 ACC - Transport</v>
          </cell>
          <cell r="D17" t="str">
            <v>ZAR</v>
          </cell>
          <cell r="E17" t="str">
            <v>AC1</v>
          </cell>
          <cell r="F17">
            <v>0</v>
          </cell>
          <cell r="G17" t="str">
            <v>Fixed</v>
          </cell>
          <cell r="H17" t="str">
            <v>Fixed Portion</v>
          </cell>
          <cell r="I17" t="str">
            <v>Fixed</v>
          </cell>
          <cell r="M17">
            <v>38899</v>
          </cell>
        </row>
        <row r="18">
          <cell r="A18">
            <v>279</v>
          </cell>
          <cell r="B18" t="str">
            <v>AC</v>
          </cell>
          <cell r="C18" t="str">
            <v>1200 ACC - Transport</v>
          </cell>
          <cell r="D18" t="str">
            <v>ZAR</v>
          </cell>
          <cell r="E18" t="str">
            <v>AC2</v>
          </cell>
          <cell r="F18">
            <v>1</v>
          </cell>
          <cell r="G18" t="str">
            <v>Transport</v>
          </cell>
          <cell r="H18" t="str">
            <v>L-2:</v>
          </cell>
          <cell r="I18" t="str">
            <v>SEIFSA</v>
          </cell>
          <cell r="J18">
            <v>38899</v>
          </cell>
          <cell r="K18" t="str">
            <v>Not Applicable</v>
          </cell>
          <cell r="M18">
            <v>38899</v>
          </cell>
        </row>
        <row r="19">
          <cell r="A19">
            <v>286</v>
          </cell>
          <cell r="B19" t="str">
            <v>AE</v>
          </cell>
          <cell r="C19" t="str">
            <v>Local Erection, All Steel &amp; Mechanical Equipment</v>
          </cell>
          <cell r="D19" t="str">
            <v>ZAR</v>
          </cell>
          <cell r="E19" t="str">
            <v>AE1</v>
          </cell>
          <cell r="F19">
            <v>0.05</v>
          </cell>
          <cell r="G19" t="str">
            <v>Fixed</v>
          </cell>
          <cell r="H19" t="str">
            <v>Fixed Portion</v>
          </cell>
          <cell r="I19" t="str">
            <v>Fixed</v>
          </cell>
          <cell r="M19">
            <v>38961</v>
          </cell>
        </row>
        <row r="20">
          <cell r="A20">
            <v>287</v>
          </cell>
          <cell r="B20" t="str">
            <v>AE</v>
          </cell>
          <cell r="C20" t="str">
            <v>Local Erection, All Steel &amp; Mechanical Equipment</v>
          </cell>
          <cell r="D20" t="str">
            <v>ZAR</v>
          </cell>
          <cell r="E20" t="str">
            <v>AE2</v>
          </cell>
          <cell r="F20">
            <v>0.55000000000000004</v>
          </cell>
          <cell r="G20" t="str">
            <v>Labour</v>
          </cell>
          <cell r="H20" t="str">
            <v>C-3: All hourly paid Employees</v>
          </cell>
          <cell r="I20" t="str">
            <v>SEIFSA</v>
          </cell>
          <cell r="J20">
            <v>38961</v>
          </cell>
          <cell r="K20" t="str">
            <v>Not Applicable</v>
          </cell>
          <cell r="M20">
            <v>38961</v>
          </cell>
        </row>
        <row r="21">
          <cell r="A21">
            <v>288</v>
          </cell>
          <cell r="B21" t="str">
            <v>AE</v>
          </cell>
          <cell r="C21" t="str">
            <v>Local Erection, All Steel &amp; Mechanical Equipment</v>
          </cell>
          <cell r="D21" t="str">
            <v>ZAR</v>
          </cell>
          <cell r="E21" t="str">
            <v>AE3</v>
          </cell>
          <cell r="F21">
            <v>0.4</v>
          </cell>
          <cell r="G21" t="str">
            <v>Production Price index</v>
          </cell>
          <cell r="H21" t="str">
            <v>G: Mechanical Engineering Materials</v>
          </cell>
          <cell r="I21" t="str">
            <v>SEIFSA</v>
          </cell>
          <cell r="J21">
            <v>38961</v>
          </cell>
          <cell r="K21" t="str">
            <v>Not Applicable</v>
          </cell>
          <cell r="M21">
            <v>38961</v>
          </cell>
        </row>
        <row r="22">
          <cell r="A22">
            <v>12</v>
          </cell>
          <cell r="B22" t="str">
            <v>B1</v>
          </cell>
          <cell r="C22" t="str">
            <v xml:space="preserve">200 &amp; 300 Main Steam Turbine &amp; Generator, Section 3,4 &amp; 6, Europe </v>
          </cell>
          <cell r="D22" t="str">
            <v>Eur</v>
          </cell>
          <cell r="E22" t="str">
            <v>B11</v>
          </cell>
          <cell r="F22">
            <v>0.15</v>
          </cell>
          <cell r="G22" t="str">
            <v>Fixed</v>
          </cell>
          <cell r="H22" t="str">
            <v>Fixed Portion</v>
          </cell>
          <cell r="I22" t="str">
            <v>Fixed</v>
          </cell>
          <cell r="M22">
            <v>38991</v>
          </cell>
        </row>
        <row r="23">
          <cell r="A23">
            <v>13</v>
          </cell>
          <cell r="B23" t="str">
            <v>B1</v>
          </cell>
          <cell r="C23" t="str">
            <v xml:space="preserve">200 &amp; 300 Main Steam Turbine &amp; Generator, Section 3,4 &amp; 6, Europe </v>
          </cell>
          <cell r="D23" t="str">
            <v>Eur</v>
          </cell>
          <cell r="E23" t="str">
            <v>B12</v>
          </cell>
          <cell r="F23">
            <v>0.11</v>
          </cell>
          <cell r="G23" t="str">
            <v>Castings</v>
          </cell>
          <cell r="H23" t="str">
            <v xml:space="preserve">Index 316 fur Gussteile, Fachserie 17, </v>
          </cell>
          <cell r="I23" t="str">
            <v>des Statistischen Bundesamte Deutschlands</v>
          </cell>
          <cell r="J23">
            <v>38992</v>
          </cell>
          <cell r="M23">
            <v>38991</v>
          </cell>
        </row>
        <row r="24">
          <cell r="A24">
            <v>14</v>
          </cell>
          <cell r="B24" t="str">
            <v>B1</v>
          </cell>
          <cell r="C24" t="str">
            <v xml:space="preserve">200 &amp; 300 Main Steam Turbine &amp; Generator, Section 3,4 &amp; 6, Europe </v>
          </cell>
          <cell r="D24" t="str">
            <v>Eur</v>
          </cell>
          <cell r="E24" t="str">
            <v>B13</v>
          </cell>
          <cell r="F24">
            <v>0.14000000000000001</v>
          </cell>
          <cell r="G24" t="str">
            <v>Forgings</v>
          </cell>
          <cell r="H24" t="str">
            <v>Internal  ALSTOM Index</v>
          </cell>
          <cell r="I24" t="str">
            <v>ALSTOM</v>
          </cell>
          <cell r="J24">
            <v>38992</v>
          </cell>
          <cell r="M24">
            <v>38991</v>
          </cell>
        </row>
        <row r="25">
          <cell r="A25">
            <v>15</v>
          </cell>
          <cell r="B25" t="str">
            <v>B1</v>
          </cell>
          <cell r="C25" t="str">
            <v xml:space="preserve">200 &amp; 300 Main Steam Turbine &amp; Generator, Section 3,4 &amp; 6, Europe </v>
          </cell>
          <cell r="D25" t="str">
            <v>Eur</v>
          </cell>
          <cell r="E25" t="str">
            <v>B14</v>
          </cell>
          <cell r="F25">
            <v>0.1</v>
          </cell>
          <cell r="G25" t="str">
            <v>Prefabricated Materials</v>
          </cell>
          <cell r="H25" t="str">
            <v>Reihe 273, Fachserie 17, der Erzeugerpreise gewerblicher Produkte fur Metalle und Halbzeuge"</v>
          </cell>
          <cell r="I25" t="str">
            <v>des Statistischen Bundesamte Deutschlands</v>
          </cell>
          <cell r="J25">
            <v>38992</v>
          </cell>
          <cell r="M25">
            <v>38991</v>
          </cell>
        </row>
        <row r="26">
          <cell r="A26">
            <v>16</v>
          </cell>
          <cell r="B26" t="str">
            <v>B1</v>
          </cell>
          <cell r="C26" t="str">
            <v xml:space="preserve">200 &amp; 300 Main Steam Turbine &amp; Generator, Section 3,4 &amp; 6, Europe </v>
          </cell>
          <cell r="D26" t="str">
            <v>Eur</v>
          </cell>
          <cell r="E26" t="str">
            <v>B15</v>
          </cell>
          <cell r="F26">
            <v>0.5</v>
          </cell>
          <cell r="G26" t="str">
            <v>Labour Manufacturing</v>
          </cell>
          <cell r="H26" t="str">
            <v>Tarifindex fur das Lohnkostenniveau eines Zeitlohnarbeiters über 21 Jahre, Lohngruppe 7, Tarifgebiet Nor-Württemberg, Nord-Baden</v>
          </cell>
          <cell r="I26" t="str">
            <v>Südwestmetall Verband der Metall- und Elektroindustrie Baden-Würtemberg e.V., Germany
http://www.destatis.de/themen/d/thm_loehne.php</v>
          </cell>
          <cell r="J26">
            <v>38992</v>
          </cell>
          <cell r="M26">
            <v>38991</v>
          </cell>
        </row>
        <row r="27">
          <cell r="A27">
            <v>23</v>
          </cell>
          <cell r="B27" t="str">
            <v>B16</v>
          </cell>
          <cell r="C27" t="str">
            <v xml:space="preserve">200 &amp; 300 Main Steam Turbine &amp; Generator, Section 3,4 &amp; 6, Europe - </v>
          </cell>
          <cell r="D27" t="str">
            <v>Eur</v>
          </cell>
          <cell r="E27" t="str">
            <v>B161</v>
          </cell>
          <cell r="F27">
            <v>0.15</v>
          </cell>
          <cell r="G27" t="str">
            <v>Fixed</v>
          </cell>
          <cell r="H27" t="str">
            <v>Fixed Portion</v>
          </cell>
          <cell r="I27" t="str">
            <v>Fixed</v>
          </cell>
          <cell r="M27">
            <v>38991</v>
          </cell>
        </row>
        <row r="28">
          <cell r="A28">
            <v>24</v>
          </cell>
          <cell r="B28" t="str">
            <v>B16</v>
          </cell>
          <cell r="C28" t="str">
            <v xml:space="preserve">200 &amp; 300 Main Steam Turbine &amp; Generator, Section 3,4 &amp; 6, Europe - </v>
          </cell>
          <cell r="D28" t="str">
            <v>Eur</v>
          </cell>
          <cell r="E28" t="str">
            <v>B162</v>
          </cell>
          <cell r="F28">
            <v>0.85</v>
          </cell>
          <cell r="G28" t="str">
            <v xml:space="preserve">Labour </v>
          </cell>
          <cell r="H28" t="str">
            <v>Tarifindex fur das Lohnkostenniveau eines Zeitlohnarbeiters über 21 Jahre, Lohngruppe 7, Tarifgebiet Nor-Württemberg, Nord-Baden</v>
          </cell>
          <cell r="I28" t="str">
            <v>Südwestmetall Verband der Metall- und Elektroindustrie Baden-Würtemberg e.V., Germany
http://www.destatis.de/themen/d/thm_loehne.php</v>
          </cell>
          <cell r="J28">
            <v>38992</v>
          </cell>
          <cell r="M28">
            <v>38991</v>
          </cell>
        </row>
        <row r="29">
          <cell r="A29">
            <v>31</v>
          </cell>
          <cell r="B29" t="str">
            <v>C1</v>
          </cell>
          <cell r="C29" t="str">
            <v>400 Unitized Electrical Plant, Section 5&amp;6</v>
          </cell>
          <cell r="D29" t="str">
            <v>Eur</v>
          </cell>
          <cell r="E29" t="str">
            <v>C11</v>
          </cell>
          <cell r="F29">
            <v>0.1</v>
          </cell>
          <cell r="G29" t="str">
            <v>Fixed</v>
          </cell>
          <cell r="H29" t="str">
            <v>Fixed Portion</v>
          </cell>
          <cell r="I29" t="str">
            <v>Fixed</v>
          </cell>
          <cell r="M29">
            <v>38991</v>
          </cell>
        </row>
        <row r="30">
          <cell r="A30">
            <v>32</v>
          </cell>
          <cell r="B30" t="str">
            <v>C1</v>
          </cell>
          <cell r="C30" t="str">
            <v>400 Unitized Electrical Plant, Section 5&amp;6</v>
          </cell>
          <cell r="D30" t="str">
            <v>Eur</v>
          </cell>
          <cell r="E30" t="str">
            <v>C12</v>
          </cell>
          <cell r="F30">
            <v>0.15</v>
          </cell>
          <cell r="G30" t="str">
            <v>Aluminium</v>
          </cell>
          <cell r="H30" t="str">
            <v>Price Index for Aluminium</v>
          </cell>
          <cell r="I30" t="str">
            <v>LME</v>
          </cell>
          <cell r="J30">
            <v>38992</v>
          </cell>
          <cell r="M30">
            <v>38991</v>
          </cell>
        </row>
        <row r="31">
          <cell r="A31">
            <v>33</v>
          </cell>
          <cell r="B31" t="str">
            <v>C1</v>
          </cell>
          <cell r="C31" t="str">
            <v>400 Unitized Electrical Plant, Section 5&amp;6</v>
          </cell>
          <cell r="D31" t="str">
            <v>Eur</v>
          </cell>
          <cell r="E31" t="str">
            <v>C13</v>
          </cell>
          <cell r="F31">
            <v>0.05</v>
          </cell>
          <cell r="G31" t="str">
            <v>Copper</v>
          </cell>
          <cell r="H31" t="str">
            <v>Price Index for Copper</v>
          </cell>
          <cell r="I31" t="str">
            <v>LME</v>
          </cell>
          <cell r="J31">
            <v>38992</v>
          </cell>
          <cell r="M31">
            <v>38991</v>
          </cell>
        </row>
        <row r="32">
          <cell r="A32">
            <v>34</v>
          </cell>
          <cell r="B32" t="str">
            <v>C1</v>
          </cell>
          <cell r="C32" t="str">
            <v>400 Unitized Electrical Plant, Section 5&amp;6</v>
          </cell>
          <cell r="D32" t="str">
            <v>Eur</v>
          </cell>
          <cell r="E32" t="str">
            <v>C14</v>
          </cell>
          <cell r="F32">
            <v>0.05</v>
          </cell>
          <cell r="G32" t="str">
            <v>HR Plate Steel</v>
          </cell>
          <cell r="H32" t="str">
            <v>World Carbon Steel Product Price Index - USD/tonne for HR Plate</v>
          </cell>
          <cell r="I32" t="str">
            <v>Meps(www.meps.co.uk)</v>
          </cell>
          <cell r="J32">
            <v>38992</v>
          </cell>
          <cell r="M32">
            <v>38991</v>
          </cell>
        </row>
        <row r="33">
          <cell r="A33">
            <v>35</v>
          </cell>
          <cell r="B33" t="str">
            <v>C1</v>
          </cell>
          <cell r="C33" t="str">
            <v>400 Unitized Electrical Plant, Section 5&amp;6</v>
          </cell>
          <cell r="D33" t="str">
            <v>Eur</v>
          </cell>
          <cell r="E33" t="str">
            <v>C15</v>
          </cell>
          <cell r="F33">
            <v>0.65</v>
          </cell>
          <cell r="G33" t="str">
            <v>Labour Manufacturing</v>
          </cell>
          <cell r="H33" t="str">
            <v>Labour Cost Index – EU25 for Manufacturing Labour, Nominal Value  – Seasonally adjusted - Labour Cost Index quoted quarterly for the labour indices for European labour</v>
          </cell>
          <cell r="I33" t="str">
            <v>EUROSTAT</v>
          </cell>
          <cell r="J33" t="str">
            <v>2nd Quarter 2006</v>
          </cell>
          <cell r="M33">
            <v>38899</v>
          </cell>
        </row>
        <row r="34">
          <cell r="A34">
            <v>42</v>
          </cell>
          <cell r="B34" t="str">
            <v>D1</v>
          </cell>
          <cell r="C34" t="str">
            <v>500 Station Common Electrical, Section 7</v>
          </cell>
          <cell r="D34" t="str">
            <v>Eur</v>
          </cell>
          <cell r="E34" t="str">
            <v>D11</v>
          </cell>
          <cell r="F34">
            <v>0.15</v>
          </cell>
          <cell r="G34" t="str">
            <v>Fixed</v>
          </cell>
          <cell r="H34" t="str">
            <v>Fixed Portion</v>
          </cell>
          <cell r="I34" t="str">
            <v>Fixed</v>
          </cell>
          <cell r="M34">
            <v>38991</v>
          </cell>
        </row>
        <row r="35">
          <cell r="A35">
            <v>43</v>
          </cell>
          <cell r="B35" t="str">
            <v>D1</v>
          </cell>
          <cell r="C35" t="str">
            <v>500 Station Common Electrical, Section 7</v>
          </cell>
          <cell r="D35" t="str">
            <v>Eur</v>
          </cell>
          <cell r="E35" t="str">
            <v>D12</v>
          </cell>
          <cell r="F35">
            <v>3.1E-2</v>
          </cell>
          <cell r="G35" t="str">
            <v>HR Plate</v>
          </cell>
          <cell r="H35" t="str">
            <v>World Carbon Steel Product Price Index - USD/tonne for HR Plate</v>
          </cell>
          <cell r="I35" t="str">
            <v>Meps(www.meps.co.uk)</v>
          </cell>
          <cell r="J35">
            <v>38992</v>
          </cell>
          <cell r="L35" t="str">
            <v>See Above</v>
          </cell>
          <cell r="M35">
            <v>38991</v>
          </cell>
        </row>
        <row r="36">
          <cell r="A36">
            <v>44</v>
          </cell>
          <cell r="B36" t="str">
            <v>D1</v>
          </cell>
          <cell r="C36" t="str">
            <v>500 Station Common Electrical, Section 7</v>
          </cell>
          <cell r="D36" t="str">
            <v>Eur</v>
          </cell>
          <cell r="E36" t="str">
            <v>D13</v>
          </cell>
          <cell r="F36">
            <v>7.9000000000000001E-2</v>
          </cell>
          <cell r="G36" t="str">
            <v>Nickel</v>
          </cell>
          <cell r="H36" t="str">
            <v>Price Index for Nickel</v>
          </cell>
          <cell r="I36" t="str">
            <v>LME</v>
          </cell>
          <cell r="J36">
            <v>38992</v>
          </cell>
          <cell r="L36" t="str">
            <v>1.2693 USD/EUR</v>
          </cell>
          <cell r="M36">
            <v>38991</v>
          </cell>
        </row>
        <row r="37">
          <cell r="A37">
            <v>45</v>
          </cell>
          <cell r="B37" t="str">
            <v>D1</v>
          </cell>
          <cell r="C37" t="str">
            <v>500 Station Common Electrical, Section 7</v>
          </cell>
          <cell r="D37" t="str">
            <v>Eur</v>
          </cell>
          <cell r="E37" t="str">
            <v>D14</v>
          </cell>
          <cell r="F37">
            <v>9.4E-2</v>
          </cell>
          <cell r="G37" t="str">
            <v>Copper</v>
          </cell>
          <cell r="H37" t="str">
            <v>Price Index for Copper</v>
          </cell>
          <cell r="I37" t="str">
            <v>LME</v>
          </cell>
          <cell r="J37">
            <v>38992</v>
          </cell>
          <cell r="L37" t="str">
            <v>1.2693 USD/EUR</v>
          </cell>
          <cell r="M37">
            <v>38991</v>
          </cell>
        </row>
        <row r="38">
          <cell r="A38">
            <v>46</v>
          </cell>
          <cell r="B38" t="str">
            <v>D1</v>
          </cell>
          <cell r="C38" t="str">
            <v>500 Station Common Electrical, Section 7</v>
          </cell>
          <cell r="D38" t="str">
            <v>Eur</v>
          </cell>
          <cell r="E38" t="str">
            <v>D15</v>
          </cell>
          <cell r="F38">
            <v>0.191</v>
          </cell>
          <cell r="G38" t="str">
            <v>Prefabricated Materials</v>
          </cell>
          <cell r="H38" t="str">
            <v>Reihe 273, Fachserie 17, der Erzeugerpreise gewerblicher Produkte fur Metalle und Halbzeuge"</v>
          </cell>
          <cell r="I38" t="str">
            <v>des Statistischen Bundesamte Deutschlands</v>
          </cell>
          <cell r="J38">
            <v>38992</v>
          </cell>
          <cell r="L38" t="str">
            <v>See Above</v>
          </cell>
          <cell r="M38">
            <v>38991</v>
          </cell>
        </row>
        <row r="39">
          <cell r="A39">
            <v>47</v>
          </cell>
          <cell r="B39" t="str">
            <v>D1</v>
          </cell>
          <cell r="C39" t="str">
            <v>500 Station Common Electrical, Section 7</v>
          </cell>
          <cell r="D39" t="str">
            <v>Eur</v>
          </cell>
          <cell r="E39" t="str">
            <v>D16</v>
          </cell>
          <cell r="F39">
            <v>0.45500000000000002</v>
          </cell>
          <cell r="G39" t="str">
            <v>Labour Manufacturing</v>
          </cell>
          <cell r="H39" t="str">
            <v>Labour Cost Index – EU25 for Manufacturing Labour, Nominal Value  – Seasonally adjusted - Labour Cost Index quoted quarterly for the labour indices for European labour</v>
          </cell>
          <cell r="I39" t="str">
            <v>EUROSTAT</v>
          </cell>
          <cell r="J39" t="str">
            <v>2nd Quarter 2006</v>
          </cell>
          <cell r="L39" t="str">
            <v>See Above</v>
          </cell>
          <cell r="M39">
            <v>38899</v>
          </cell>
        </row>
        <row r="40">
          <cell r="A40">
            <v>53</v>
          </cell>
          <cell r="B40" t="str">
            <v>D2</v>
          </cell>
          <cell r="C40" t="str">
            <v>500 Station Common Electrical, Section 7</v>
          </cell>
          <cell r="D40" t="str">
            <v>ZAR</v>
          </cell>
          <cell r="E40" t="str">
            <v>D21</v>
          </cell>
          <cell r="F40">
            <v>0.15</v>
          </cell>
          <cell r="G40" t="str">
            <v>Fixed</v>
          </cell>
          <cell r="H40" t="str">
            <v>Fixed Portion</v>
          </cell>
          <cell r="I40" t="str">
            <v>Fixed</v>
          </cell>
          <cell r="M40">
            <v>38961</v>
          </cell>
        </row>
        <row r="41">
          <cell r="A41">
            <v>54</v>
          </cell>
          <cell r="B41" t="str">
            <v>D2</v>
          </cell>
          <cell r="C41" t="str">
            <v>500 Station Common Electrical, Section 7</v>
          </cell>
          <cell r="D41" t="str">
            <v>ZAR</v>
          </cell>
          <cell r="E41" t="str">
            <v>D22</v>
          </cell>
          <cell r="F41">
            <v>4.2999999999999997E-2</v>
          </cell>
          <cell r="G41" t="str">
            <v>E-A Light Sections</v>
          </cell>
          <cell r="H41" t="str">
            <v>E-A Light Sections</v>
          </cell>
          <cell r="I41" t="str">
            <v>SEIFSA</v>
          </cell>
          <cell r="J41">
            <v>38961</v>
          </cell>
          <cell r="M41">
            <v>38961</v>
          </cell>
        </row>
        <row r="42">
          <cell r="A42">
            <v>55</v>
          </cell>
          <cell r="B42" t="str">
            <v>D2</v>
          </cell>
          <cell r="C42" t="str">
            <v>500 Station Common Electrical, Section 7</v>
          </cell>
          <cell r="D42" t="str">
            <v>ZAR</v>
          </cell>
          <cell r="E42" t="str">
            <v>D23</v>
          </cell>
          <cell r="F42">
            <v>0.19700000000000001</v>
          </cell>
          <cell r="G42" t="str">
            <v>F - Copper</v>
          </cell>
          <cell r="H42" t="str">
            <v>Table F</v>
          </cell>
          <cell r="I42" t="str">
            <v>SEIFSA</v>
          </cell>
          <cell r="J42">
            <v>38961</v>
          </cell>
          <cell r="M42">
            <v>38961</v>
          </cell>
        </row>
        <row r="43">
          <cell r="A43">
            <v>56</v>
          </cell>
          <cell r="B43" t="str">
            <v>D2</v>
          </cell>
          <cell r="C43" t="str">
            <v>500 Station Common Electrical, Section 7</v>
          </cell>
          <cell r="D43" t="str">
            <v>ZAR</v>
          </cell>
          <cell r="E43" t="str">
            <v>D24</v>
          </cell>
          <cell r="F43">
            <v>0.14499999999999999</v>
          </cell>
          <cell r="G43" t="str">
            <v>O - Metal Products</v>
          </cell>
          <cell r="H43" t="str">
            <v>O - Metal Products</v>
          </cell>
          <cell r="I43" t="str">
            <v>SEIFSA</v>
          </cell>
          <cell r="J43">
            <v>38961</v>
          </cell>
          <cell r="M43">
            <v>38961</v>
          </cell>
        </row>
        <row r="44">
          <cell r="A44">
            <v>57</v>
          </cell>
          <cell r="B44" t="str">
            <v>D2</v>
          </cell>
          <cell r="C44" t="str">
            <v>500 Station Common Electrical, Section 7</v>
          </cell>
          <cell r="D44" t="str">
            <v>ZAR</v>
          </cell>
          <cell r="E44" t="str">
            <v>D25</v>
          </cell>
          <cell r="F44">
            <v>0.46500000000000002</v>
          </cell>
          <cell r="G44" t="str">
            <v>Labour</v>
          </cell>
          <cell r="H44" t="str">
            <v>Labour Local</v>
          </cell>
          <cell r="I44" t="str">
            <v>SEIFSA</v>
          </cell>
          <cell r="J44">
            <v>38961</v>
          </cell>
          <cell r="M44">
            <v>38961</v>
          </cell>
        </row>
        <row r="45">
          <cell r="A45">
            <v>64</v>
          </cell>
          <cell r="B45" t="str">
            <v>E</v>
          </cell>
          <cell r="C45" t="str">
            <v>General Management Work</v>
          </cell>
          <cell r="D45" t="str">
            <v>Eur</v>
          </cell>
          <cell r="E45" t="str">
            <v>E1</v>
          </cell>
          <cell r="F45">
            <v>0.15</v>
          </cell>
          <cell r="G45" t="str">
            <v>Fixed</v>
          </cell>
          <cell r="H45" t="str">
            <v>Fixed Portion</v>
          </cell>
          <cell r="I45" t="str">
            <v>Fixed</v>
          </cell>
          <cell r="M45">
            <v>38899</v>
          </cell>
        </row>
        <row r="46">
          <cell r="A46">
            <v>65</v>
          </cell>
          <cell r="B46" t="str">
            <v>E</v>
          </cell>
          <cell r="C46" t="str">
            <v>General Management Work</v>
          </cell>
          <cell r="D46" t="str">
            <v>Eur</v>
          </cell>
          <cell r="E46" t="str">
            <v>E2</v>
          </cell>
          <cell r="F46">
            <v>0.85</v>
          </cell>
          <cell r="G46" t="str">
            <v>Labour Manufacturing</v>
          </cell>
          <cell r="H46" t="str">
            <v>Labour Cost Index – EU25 for Manufacturing Labour, Nominal Value  – Seasonally adjusted - Labour Cost Index quoted quarterly for the labour indices for European labour</v>
          </cell>
          <cell r="I46" t="str">
            <v>EUROSTAT</v>
          </cell>
          <cell r="J46" t="str">
            <v>2nd Quarter 2006</v>
          </cell>
          <cell r="L46" t="str">
            <v>See Above</v>
          </cell>
          <cell r="M46">
            <v>38899</v>
          </cell>
        </row>
        <row r="47">
          <cell r="A47">
            <v>72</v>
          </cell>
          <cell r="B47" t="str">
            <v>F</v>
          </cell>
          <cell r="C47" t="str">
            <v>Transport, EURO</v>
          </cell>
          <cell r="D47" t="str">
            <v>Eur</v>
          </cell>
          <cell r="E47" t="str">
            <v>F1</v>
          </cell>
          <cell r="F47">
            <v>0.15</v>
          </cell>
          <cell r="G47" t="str">
            <v>Fixed</v>
          </cell>
          <cell r="H47" t="str">
            <v>Fixed Portion</v>
          </cell>
          <cell r="I47" t="str">
            <v>Fixed</v>
          </cell>
          <cell r="M47">
            <v>38961</v>
          </cell>
        </row>
        <row r="48">
          <cell r="A48">
            <v>73</v>
          </cell>
          <cell r="B48" t="str">
            <v>F</v>
          </cell>
          <cell r="C48" t="str">
            <v>Transport, EURO</v>
          </cell>
          <cell r="D48" t="str">
            <v>Eur</v>
          </cell>
          <cell r="E48" t="str">
            <v>F2</v>
          </cell>
          <cell r="F48">
            <v>0.85</v>
          </cell>
          <cell r="G48" t="str">
            <v>Transport</v>
          </cell>
          <cell r="H48" t="str">
            <v>CPI for EU25 - Harmonized consumer price index, 2005=100</v>
          </cell>
          <cell r="I48" t="str">
            <v>EUROSTAT</v>
          </cell>
          <cell r="J48">
            <v>38962</v>
          </cell>
          <cell r="L48" t="str">
            <v>Base Cost Index(No Currency)</v>
          </cell>
          <cell r="M48">
            <v>38961</v>
          </cell>
        </row>
        <row r="49">
          <cell r="A49">
            <v>80</v>
          </cell>
          <cell r="B49" t="str">
            <v>G</v>
          </cell>
          <cell r="C49" t="str">
            <v>600 Condensate and Feedheating Plant, Section 8, Procure &amp; Manufacture</v>
          </cell>
          <cell r="D49" t="str">
            <v>Eur</v>
          </cell>
          <cell r="E49" t="str">
            <v>G1</v>
          </cell>
          <cell r="F49">
            <v>0.15</v>
          </cell>
          <cell r="G49" t="str">
            <v>Fixed</v>
          </cell>
          <cell r="H49" t="str">
            <v>Fixed Portion</v>
          </cell>
          <cell r="I49" t="str">
            <v>Fixed</v>
          </cell>
          <cell r="M49">
            <v>38991</v>
          </cell>
        </row>
        <row r="50">
          <cell r="A50">
            <v>81</v>
          </cell>
          <cell r="B50" t="str">
            <v>G</v>
          </cell>
          <cell r="C50" t="str">
            <v>600 Condensate and Feedheating Plant, Section 8, Procure &amp; Manufacture</v>
          </cell>
          <cell r="D50" t="str">
            <v>Eur</v>
          </cell>
          <cell r="E50" t="str">
            <v>G2</v>
          </cell>
          <cell r="F50">
            <v>0.09</v>
          </cell>
          <cell r="G50" t="str">
            <v>Structural Sections</v>
          </cell>
          <cell r="H50" t="str">
            <v>World Carbon Steel Product Price Index -  Structural Sections &amp; Beams</v>
          </cell>
          <cell r="I50" t="str">
            <v>Meps(www.meps.co.uk)</v>
          </cell>
          <cell r="J50">
            <v>38992</v>
          </cell>
          <cell r="L50" t="str">
            <v>see above</v>
          </cell>
          <cell r="M50">
            <v>38991</v>
          </cell>
        </row>
        <row r="51">
          <cell r="A51">
            <v>82</v>
          </cell>
          <cell r="B51" t="str">
            <v>G</v>
          </cell>
          <cell r="C51" t="str">
            <v>600 Condensate and Feedheating Plant, Section 8, Procure &amp; Manufacture</v>
          </cell>
          <cell r="D51" t="str">
            <v>Eur</v>
          </cell>
          <cell r="E51" t="str">
            <v>G3</v>
          </cell>
          <cell r="F51">
            <v>0.27300000000000002</v>
          </cell>
          <cell r="G51" t="str">
            <v>HR Plate</v>
          </cell>
          <cell r="H51" t="str">
            <v>World Carbon Steel Product Price Index - USD/tonne for HR Plate</v>
          </cell>
          <cell r="I51" t="str">
            <v>Meps(www.meps.co.uk)</v>
          </cell>
          <cell r="J51">
            <v>38992</v>
          </cell>
          <cell r="L51" t="str">
            <v>see above</v>
          </cell>
          <cell r="M51">
            <v>38991</v>
          </cell>
        </row>
        <row r="52">
          <cell r="A52">
            <v>83</v>
          </cell>
          <cell r="B52" t="str">
            <v>G</v>
          </cell>
          <cell r="C52" t="str">
            <v>600 Condensate and Feedheating Plant, Section 8, Procure &amp; Manufacture</v>
          </cell>
          <cell r="D52" t="str">
            <v>Eur</v>
          </cell>
          <cell r="E52" t="str">
            <v>G4</v>
          </cell>
          <cell r="F52">
            <v>4.5999999999999999E-2</v>
          </cell>
          <cell r="G52" t="str">
            <v>Nickel</v>
          </cell>
          <cell r="H52" t="str">
            <v>Price Index for Nickel</v>
          </cell>
          <cell r="I52" t="str">
            <v>LME</v>
          </cell>
          <cell r="J52">
            <v>38992</v>
          </cell>
          <cell r="L52" t="str">
            <v>see above</v>
          </cell>
          <cell r="M52">
            <v>38991</v>
          </cell>
        </row>
        <row r="53">
          <cell r="A53">
            <v>84</v>
          </cell>
          <cell r="B53" t="str">
            <v>G</v>
          </cell>
          <cell r="C53" t="str">
            <v>600 Condensate and Feedheating Plant, Section 8, Procure &amp; Manufacture</v>
          </cell>
          <cell r="D53" t="str">
            <v>Eur</v>
          </cell>
          <cell r="E53" t="str">
            <v>G5</v>
          </cell>
          <cell r="F53">
            <v>0.09</v>
          </cell>
          <cell r="G53" t="str">
            <v>Prefabricated Materials</v>
          </cell>
          <cell r="H53" t="str">
            <v>Reihe 273, Fachserie 17, der Erzeugerpreise gewerblicher Produkte fur Metalle und Halbzeuge"</v>
          </cell>
          <cell r="I53" t="str">
            <v>des Statistischen Bundesamte Deutschlands</v>
          </cell>
          <cell r="J53">
            <v>38992</v>
          </cell>
          <cell r="L53" t="str">
            <v>see above</v>
          </cell>
          <cell r="M53">
            <v>38991</v>
          </cell>
        </row>
        <row r="54">
          <cell r="A54">
            <v>85</v>
          </cell>
          <cell r="B54" t="str">
            <v>G</v>
          </cell>
          <cell r="C54" t="str">
            <v>600 Condensate and Feedheating Plant, Section 8, Procure &amp; Manufacture</v>
          </cell>
          <cell r="D54" t="str">
            <v>Eur</v>
          </cell>
          <cell r="E54" t="str">
            <v>G6</v>
          </cell>
          <cell r="F54">
            <v>0.35099999999999998</v>
          </cell>
          <cell r="G54" t="str">
            <v>Labour Manufacturing</v>
          </cell>
          <cell r="H54" t="str">
            <v>Labour Cost Index – EU25 for Manufacturing Labour, Nominal Value  – Seasonally adjusted - Labour Cost Index quoted quarterly for the labour indices for European labour</v>
          </cell>
          <cell r="I54" t="str">
            <v>EUROSTAT</v>
          </cell>
          <cell r="J54" t="str">
            <v>2nd Quarter 2006</v>
          </cell>
          <cell r="L54" t="str">
            <v>see above</v>
          </cell>
          <cell r="M54">
            <v>38899</v>
          </cell>
        </row>
        <row r="55">
          <cell r="A55">
            <v>91</v>
          </cell>
          <cell r="B55" t="str">
            <v>H</v>
          </cell>
          <cell r="C55" t="str">
            <v>600 Transport</v>
          </cell>
          <cell r="D55" t="str">
            <v>ZAR</v>
          </cell>
          <cell r="E55" t="str">
            <v>H1</v>
          </cell>
          <cell r="F55">
            <v>0</v>
          </cell>
          <cell r="G55" t="str">
            <v>Fixed</v>
          </cell>
          <cell r="H55" t="str">
            <v>Fixed Portion</v>
          </cell>
          <cell r="I55" t="str">
            <v>Fixed</v>
          </cell>
          <cell r="M55">
            <v>38961</v>
          </cell>
        </row>
        <row r="56">
          <cell r="A56">
            <v>92</v>
          </cell>
          <cell r="B56" t="str">
            <v>H</v>
          </cell>
          <cell r="C56" t="str">
            <v>600 Transport</v>
          </cell>
          <cell r="D56" t="str">
            <v>ZAR</v>
          </cell>
          <cell r="E56" t="str">
            <v>H2</v>
          </cell>
          <cell r="F56">
            <v>1</v>
          </cell>
          <cell r="G56" t="str">
            <v>Transport</v>
          </cell>
          <cell r="H56" t="str">
            <v>L-2:</v>
          </cell>
          <cell r="I56" t="str">
            <v>SEIFSA</v>
          </cell>
          <cell r="J56">
            <v>38961</v>
          </cell>
          <cell r="K56" t="str">
            <v>Not Applicable</v>
          </cell>
          <cell r="M56">
            <v>38961</v>
          </cell>
        </row>
        <row r="57">
          <cell r="A57">
            <v>99</v>
          </cell>
          <cell r="B57" t="str">
            <v>I</v>
          </cell>
          <cell r="C57" t="str">
            <v>600 Condensate and Feedheating Plant, Section 8, Erection</v>
          </cell>
          <cell r="D57" t="str">
            <v>ZAR</v>
          </cell>
          <cell r="E57" t="str">
            <v>I1</v>
          </cell>
          <cell r="F57">
            <v>0.15</v>
          </cell>
          <cell r="G57" t="str">
            <v>Fixed</v>
          </cell>
          <cell r="H57" t="str">
            <v>Fixed Portion</v>
          </cell>
          <cell r="I57" t="str">
            <v>Fixed</v>
          </cell>
          <cell r="M57">
            <v>38899</v>
          </cell>
        </row>
        <row r="58">
          <cell r="A58">
            <v>100</v>
          </cell>
          <cell r="B58" t="str">
            <v>I</v>
          </cell>
          <cell r="C58" t="str">
            <v>600 Condensate and Feedheating Plant, Section 8, Erection</v>
          </cell>
          <cell r="D58" t="str">
            <v>ZAR</v>
          </cell>
          <cell r="E58" t="str">
            <v>I2</v>
          </cell>
          <cell r="F58">
            <v>0.05</v>
          </cell>
          <cell r="G58" t="str">
            <v>Paint</v>
          </cell>
          <cell r="H58" t="str">
            <v>Table T</v>
          </cell>
          <cell r="I58" t="str">
            <v>SEIFSA</v>
          </cell>
          <cell r="J58">
            <v>38899</v>
          </cell>
          <cell r="M58">
            <v>38899</v>
          </cell>
        </row>
        <row r="59">
          <cell r="A59">
            <v>101</v>
          </cell>
          <cell r="B59" t="str">
            <v>I</v>
          </cell>
          <cell r="C59" t="str">
            <v>600 Condensate and Feedheating Plant, Section 8, Erection</v>
          </cell>
          <cell r="D59" t="str">
            <v>ZAR</v>
          </cell>
          <cell r="E59" t="str">
            <v>I3</v>
          </cell>
          <cell r="F59">
            <v>0.1</v>
          </cell>
          <cell r="G59" t="str">
            <v>Plant &amp; Machinery</v>
          </cell>
          <cell r="H59" t="str">
            <v>Table P</v>
          </cell>
          <cell r="I59" t="str">
            <v>SEIFSA</v>
          </cell>
          <cell r="J59">
            <v>38899</v>
          </cell>
          <cell r="M59">
            <v>38899</v>
          </cell>
        </row>
        <row r="60">
          <cell r="A60">
            <v>102</v>
          </cell>
          <cell r="B60" t="str">
            <v>I</v>
          </cell>
          <cell r="C60" t="str">
            <v>600 Condensate and Feedheating Plant, Section 8, Erection</v>
          </cell>
          <cell r="D60" t="str">
            <v>ZAR</v>
          </cell>
          <cell r="E60" t="str">
            <v>I4</v>
          </cell>
          <cell r="F60">
            <v>0.05</v>
          </cell>
          <cell r="G60" t="str">
            <v>Fuel</v>
          </cell>
          <cell r="H60" t="str">
            <v>Table L2</v>
          </cell>
          <cell r="I60" t="str">
            <v>SEIFSA</v>
          </cell>
          <cell r="J60">
            <v>38899</v>
          </cell>
          <cell r="M60">
            <v>38899</v>
          </cell>
        </row>
        <row r="61">
          <cell r="A61">
            <v>103</v>
          </cell>
          <cell r="B61" t="str">
            <v>I</v>
          </cell>
          <cell r="C61" t="str">
            <v>600 Condensate and Feedheating Plant, Section 8, Erection</v>
          </cell>
          <cell r="D61" t="str">
            <v>ZAR</v>
          </cell>
          <cell r="E61" t="str">
            <v>I5</v>
          </cell>
          <cell r="F61">
            <v>0.65</v>
          </cell>
          <cell r="G61" t="str">
            <v>Labour</v>
          </cell>
          <cell r="H61" t="str">
            <v>Table C3, All hourly paid employees.</v>
          </cell>
          <cell r="I61" t="str">
            <v>SEIFSA</v>
          </cell>
          <cell r="J61">
            <v>38899</v>
          </cell>
          <cell r="M61">
            <v>38899</v>
          </cell>
        </row>
        <row r="62">
          <cell r="A62">
            <v>110</v>
          </cell>
          <cell r="B62" t="str">
            <v>J</v>
          </cell>
          <cell r="C62" t="str">
            <v>600 Transport USD</v>
          </cell>
          <cell r="D62" t="str">
            <v>USD</v>
          </cell>
          <cell r="E62" t="str">
            <v>J1</v>
          </cell>
          <cell r="F62">
            <v>0</v>
          </cell>
          <cell r="G62" t="str">
            <v>Fixed</v>
          </cell>
          <cell r="H62" t="str">
            <v>Fixed Portion</v>
          </cell>
          <cell r="I62" t="str">
            <v>Fixed</v>
          </cell>
          <cell r="M62">
            <v>38991</v>
          </cell>
        </row>
        <row r="63">
          <cell r="A63">
            <v>111</v>
          </cell>
          <cell r="B63" t="str">
            <v>J</v>
          </cell>
          <cell r="C63" t="str">
            <v>600 Transport USD</v>
          </cell>
          <cell r="D63" t="str">
            <v>USD</v>
          </cell>
          <cell r="E63" t="str">
            <v>J2</v>
          </cell>
          <cell r="F63">
            <v>1</v>
          </cell>
          <cell r="G63" t="str">
            <v>General</v>
          </cell>
          <cell r="H63" t="str">
            <v>Consumer Price Index - All items, United States</v>
          </cell>
          <cell r="I63" t="str">
            <v>OECD.org</v>
          </cell>
          <cell r="J63">
            <v>38992</v>
          </cell>
          <cell r="M63">
            <v>38991</v>
          </cell>
        </row>
        <row r="64">
          <cell r="A64">
            <v>118</v>
          </cell>
          <cell r="B64" t="str">
            <v>L</v>
          </cell>
          <cell r="C64" t="str">
            <v>COST OF MANUFACTURE IN SOUTH AFRICA - MECHANICAL (700&amp;800)</v>
          </cell>
          <cell r="D64" t="str">
            <v>ZAR</v>
          </cell>
          <cell r="E64" t="str">
            <v>L1</v>
          </cell>
          <cell r="F64">
            <v>0.15</v>
          </cell>
          <cell r="G64" t="str">
            <v>Fixed</v>
          </cell>
          <cell r="H64" t="str">
            <v>Fixed Portion</v>
          </cell>
          <cell r="I64" t="str">
            <v>Fixed</v>
          </cell>
          <cell r="M64">
            <v>38899</v>
          </cell>
        </row>
        <row r="65">
          <cell r="A65">
            <v>119</v>
          </cell>
          <cell r="B65" t="str">
            <v>L</v>
          </cell>
          <cell r="C65" t="str">
            <v>COST OF MANUFACTURE IN SOUTH AFRICA - MECHANICAL (700&amp;800)</v>
          </cell>
          <cell r="D65" t="str">
            <v>ZAR</v>
          </cell>
          <cell r="E65" t="str">
            <v>L2</v>
          </cell>
          <cell r="F65">
            <v>0.4</v>
          </cell>
          <cell r="G65" t="str">
            <v>Cost of Labour</v>
          </cell>
          <cell r="H65" t="str">
            <v>Table C3 all hourly paid employees</v>
          </cell>
          <cell r="I65" t="str">
            <v>SEIFSA</v>
          </cell>
          <cell r="J65">
            <v>38929</v>
          </cell>
          <cell r="M65">
            <v>38899</v>
          </cell>
        </row>
        <row r="66">
          <cell r="A66">
            <v>120</v>
          </cell>
          <cell r="B66" t="str">
            <v>L</v>
          </cell>
          <cell r="C66" t="str">
            <v>COST OF MANUFACTURE IN SOUTH AFRICA - MECHANICAL (700&amp;800)</v>
          </cell>
          <cell r="D66" t="str">
            <v>ZAR</v>
          </cell>
          <cell r="E66" t="str">
            <v>L3</v>
          </cell>
          <cell r="F66">
            <v>0.45</v>
          </cell>
          <cell r="G66" t="str">
            <v>Cost of Material</v>
          </cell>
          <cell r="H66" t="str">
            <v>Table G SADS Index Mech Eng Materials</v>
          </cell>
          <cell r="I66" t="str">
            <v>SEIFSA</v>
          </cell>
          <cell r="J66">
            <v>38929</v>
          </cell>
          <cell r="M66">
            <v>38899</v>
          </cell>
        </row>
        <row r="67">
          <cell r="A67">
            <v>127</v>
          </cell>
          <cell r="B67" t="str">
            <v>M</v>
          </cell>
          <cell r="C67" t="str">
            <v>COST OF MANUFACTURE IN SOUTH AFRICA - ELECTRICAL (700&amp;800)</v>
          </cell>
          <cell r="D67" t="str">
            <v>ZAR</v>
          </cell>
          <cell r="E67" t="str">
            <v>M1</v>
          </cell>
          <cell r="F67">
            <v>0.15</v>
          </cell>
          <cell r="G67" t="str">
            <v>Fixed</v>
          </cell>
          <cell r="H67" t="str">
            <v>Fixed Portion</v>
          </cell>
          <cell r="I67" t="str">
            <v>Fixed</v>
          </cell>
          <cell r="M67">
            <v>38899</v>
          </cell>
        </row>
        <row r="68">
          <cell r="A68">
            <v>128</v>
          </cell>
          <cell r="B68" t="str">
            <v>M</v>
          </cell>
          <cell r="C68" t="str">
            <v>COST OF MANUFACTURE IN SOUTH AFRICA - ELECTRICAL (700&amp;800)</v>
          </cell>
          <cell r="D68" t="str">
            <v>ZAR</v>
          </cell>
          <cell r="E68" t="str">
            <v>M2</v>
          </cell>
          <cell r="F68">
            <v>0.34</v>
          </cell>
          <cell r="G68" t="str">
            <v>Cost of Labour</v>
          </cell>
          <cell r="H68" t="str">
            <v>Table C3 All Hourly paid employees</v>
          </cell>
          <cell r="I68" t="str">
            <v>SEIFSA</v>
          </cell>
          <cell r="J68">
            <v>38929</v>
          </cell>
          <cell r="M68">
            <v>38899</v>
          </cell>
        </row>
        <row r="69">
          <cell r="A69">
            <v>129</v>
          </cell>
          <cell r="B69" t="str">
            <v>M</v>
          </cell>
          <cell r="C69" t="str">
            <v>COST OF MANUFACTURE IN SOUTH AFRICA - ELECTRICAL (700&amp;800)</v>
          </cell>
          <cell r="D69" t="str">
            <v>ZAR</v>
          </cell>
          <cell r="E69" t="str">
            <v>M3</v>
          </cell>
          <cell r="F69">
            <v>0.36</v>
          </cell>
          <cell r="G69" t="str">
            <v>Cost of Electrical Eng Materials</v>
          </cell>
          <cell r="H69" t="str">
            <v>CSS Index Table G</v>
          </cell>
          <cell r="I69" t="str">
            <v>SEIFSA</v>
          </cell>
          <cell r="J69">
            <v>38929</v>
          </cell>
          <cell r="M69">
            <v>38899</v>
          </cell>
        </row>
        <row r="70">
          <cell r="A70">
            <v>130</v>
          </cell>
          <cell r="B70" t="str">
            <v>M</v>
          </cell>
          <cell r="C70" t="str">
            <v>COST OF MANUFACTURE IN SOUTH AFRICA - ELECTRICAL (700&amp;800)</v>
          </cell>
          <cell r="D70" t="str">
            <v>ZAR</v>
          </cell>
          <cell r="E70" t="str">
            <v>M4</v>
          </cell>
          <cell r="F70">
            <v>0.15</v>
          </cell>
          <cell r="G70" t="str">
            <v>Metal Price Copper Republic</v>
          </cell>
          <cell r="H70" t="str">
            <v>Metal Price Table 'F'                             SEIFSA</v>
          </cell>
          <cell r="I70" t="str">
            <v>SEIFSA</v>
          </cell>
          <cell r="J70">
            <v>38929</v>
          </cell>
          <cell r="M70">
            <v>38899</v>
          </cell>
        </row>
        <row r="71">
          <cell r="A71">
            <v>137</v>
          </cell>
          <cell r="B71" t="str">
            <v>N</v>
          </cell>
          <cell r="C71" t="str">
            <v xml:space="preserve"> COST OF TRANSPORT IN SOUTH AFRICA (700&amp;800)</v>
          </cell>
          <cell r="D71" t="str">
            <v>ZAR</v>
          </cell>
          <cell r="E71" t="str">
            <v>N1</v>
          </cell>
          <cell r="F71">
            <v>0.15</v>
          </cell>
          <cell r="G71" t="str">
            <v>Fixed</v>
          </cell>
          <cell r="H71" t="str">
            <v>Fixed Portion</v>
          </cell>
          <cell r="I71" t="str">
            <v>Fixed</v>
          </cell>
          <cell r="M71">
            <v>38899</v>
          </cell>
        </row>
        <row r="72">
          <cell r="A72">
            <v>138</v>
          </cell>
          <cell r="B72" t="str">
            <v>N</v>
          </cell>
          <cell r="C72" t="str">
            <v xml:space="preserve"> COST OF TRANSPORT IN SOUTH AFRICA (700&amp;800)</v>
          </cell>
          <cell r="D72" t="str">
            <v>ZAR</v>
          </cell>
          <cell r="E72" t="str">
            <v>N2</v>
          </cell>
          <cell r="F72">
            <v>0.85</v>
          </cell>
          <cell r="G72" t="str">
            <v>Local Transport</v>
          </cell>
          <cell r="H72" t="str">
            <v xml:space="preserve">Table L-2 Index Of Road Freight Costs </v>
          </cell>
          <cell r="I72" t="str">
            <v>SEIFSA</v>
          </cell>
          <cell r="J72">
            <v>38929</v>
          </cell>
          <cell r="M72">
            <v>38899</v>
          </cell>
        </row>
        <row r="73">
          <cell r="A73">
            <v>139</v>
          </cell>
          <cell r="B73" t="str">
            <v>N</v>
          </cell>
          <cell r="C73" t="str">
            <v xml:space="preserve"> COST OF TRANSPORT IN SOUTH AFRICA (700&amp;800)</v>
          </cell>
          <cell r="D73" t="str">
            <v>ZAR</v>
          </cell>
          <cell r="E73" t="str">
            <v>N3</v>
          </cell>
          <cell r="F73">
            <v>0</v>
          </cell>
          <cell r="G73" t="str">
            <v>Fixed</v>
          </cell>
          <cell r="H73" t="str">
            <v>SA Transport</v>
          </cell>
          <cell r="I73" t="str">
            <v>Fixed Inflation</v>
          </cell>
          <cell r="M73">
            <v>38899</v>
          </cell>
        </row>
        <row r="74">
          <cell r="A74">
            <v>145</v>
          </cell>
          <cell r="B74" t="str">
            <v>O</v>
          </cell>
          <cell r="C74" t="str">
            <v xml:space="preserve"> COST OF INSTALLATION AND COMMISSIONING (700&amp;800)</v>
          </cell>
          <cell r="D74" t="str">
            <v>ZAR</v>
          </cell>
          <cell r="E74" t="str">
            <v>O1</v>
          </cell>
          <cell r="F74">
            <v>0.15</v>
          </cell>
          <cell r="G74" t="str">
            <v>Fixed</v>
          </cell>
          <cell r="H74" t="str">
            <v>Fixed Portion</v>
          </cell>
          <cell r="I74" t="str">
            <v>Fixed</v>
          </cell>
          <cell r="M74">
            <v>38899</v>
          </cell>
        </row>
        <row r="75">
          <cell r="A75">
            <v>146</v>
          </cell>
          <cell r="B75" t="str">
            <v>O</v>
          </cell>
          <cell r="C75" t="str">
            <v xml:space="preserve"> COST OF INSTALLATION AND COMMISSIONING (700&amp;800)</v>
          </cell>
          <cell r="D75" t="str">
            <v>ZAR</v>
          </cell>
          <cell r="E75" t="str">
            <v>O2</v>
          </cell>
          <cell r="F75">
            <v>0.85</v>
          </cell>
          <cell r="G75" t="str">
            <v>Cost of Labour</v>
          </cell>
          <cell r="H75" t="str">
            <v>Table C3 (a) All Hourly Paid</v>
          </cell>
          <cell r="I75" t="str">
            <v>SEIFSA</v>
          </cell>
          <cell r="J75">
            <v>38929</v>
          </cell>
          <cell r="M75">
            <v>38899</v>
          </cell>
        </row>
        <row r="76">
          <cell r="A76">
            <v>153</v>
          </cell>
          <cell r="B76" t="str">
            <v>P</v>
          </cell>
          <cell r="C76" t="str">
            <v xml:space="preserve"> LOCAL ENGINEERING (700&amp;800)</v>
          </cell>
          <cell r="D76" t="str">
            <v>ZAR</v>
          </cell>
          <cell r="E76" t="str">
            <v>P1</v>
          </cell>
          <cell r="F76">
            <v>0.15</v>
          </cell>
          <cell r="G76" t="str">
            <v>Fixed</v>
          </cell>
          <cell r="H76" t="str">
            <v>Fixed Portion</v>
          </cell>
          <cell r="I76" t="str">
            <v>Fixed</v>
          </cell>
          <cell r="M76">
            <v>38899</v>
          </cell>
        </row>
        <row r="77">
          <cell r="A77">
            <v>154</v>
          </cell>
          <cell r="B77" t="str">
            <v>P</v>
          </cell>
          <cell r="C77" t="str">
            <v xml:space="preserve"> LOCAL ENGINEERING (700&amp;800)</v>
          </cell>
          <cell r="D77" t="str">
            <v>ZAR</v>
          </cell>
          <cell r="E77" t="str">
            <v>P2</v>
          </cell>
          <cell r="F77">
            <v>0.85</v>
          </cell>
          <cell r="G77" t="str">
            <v>Cost of Labour</v>
          </cell>
          <cell r="H77" t="str">
            <v>Table C3 All Hourly Paid</v>
          </cell>
          <cell r="I77" t="str">
            <v>SEIFSA</v>
          </cell>
          <cell r="J77">
            <v>38929</v>
          </cell>
          <cell r="M77">
            <v>38899</v>
          </cell>
        </row>
        <row r="78">
          <cell r="A78">
            <v>161</v>
          </cell>
          <cell r="B78" t="str">
            <v>Q</v>
          </cell>
          <cell r="C78" t="str">
            <v xml:space="preserve"> COST OF MANUFACTURE IN UK - MECHANICAL (700&amp;800)</v>
          </cell>
          <cell r="D78" t="str">
            <v>GBP</v>
          </cell>
          <cell r="E78" t="str">
            <v>Q1</v>
          </cell>
          <cell r="F78">
            <v>0.15</v>
          </cell>
          <cell r="G78" t="str">
            <v>Fixed</v>
          </cell>
          <cell r="H78" t="str">
            <v>Fixed Portion</v>
          </cell>
          <cell r="I78" t="str">
            <v>Fixed</v>
          </cell>
          <cell r="M78">
            <v>38961</v>
          </cell>
        </row>
        <row r="79">
          <cell r="A79">
            <v>162</v>
          </cell>
          <cell r="B79" t="str">
            <v>Q</v>
          </cell>
          <cell r="C79" t="str">
            <v xml:space="preserve"> COST OF MANUFACTURE IN UK - MECHANICAL (700&amp;800)</v>
          </cell>
          <cell r="D79" t="str">
            <v>GBP</v>
          </cell>
          <cell r="E79" t="str">
            <v>Q2</v>
          </cell>
          <cell r="F79">
            <v>0.4</v>
          </cell>
          <cell r="G79" t="str">
            <v>Cost of Labour</v>
          </cell>
          <cell r="H79" t="str">
            <v>Mech Engineering</v>
          </cell>
          <cell r="I79" t="str">
            <v>BEAMA</v>
          </cell>
          <cell r="J79">
            <v>38990</v>
          </cell>
          <cell r="K79" t="str">
            <v>GBP  822,413.00</v>
          </cell>
          <cell r="L79" t="str">
            <v>GBP 1.0 = ZAR 14.54</v>
          </cell>
          <cell r="M79">
            <v>38961</v>
          </cell>
        </row>
        <row r="80">
          <cell r="A80">
            <v>163</v>
          </cell>
          <cell r="B80" t="str">
            <v>Q</v>
          </cell>
          <cell r="C80" t="str">
            <v xml:space="preserve"> COST OF MANUFACTURE IN UK - MECHANICAL (700&amp;800)</v>
          </cell>
          <cell r="D80" t="str">
            <v>GBP</v>
          </cell>
          <cell r="E80" t="str">
            <v>Q3</v>
          </cell>
          <cell r="F80">
            <v>0.45</v>
          </cell>
          <cell r="G80" t="str">
            <v>Cost of Materials</v>
          </cell>
          <cell r="H80" t="str">
            <v>Mech Engineering</v>
          </cell>
          <cell r="I80" t="str">
            <v>BEAMA</v>
          </cell>
          <cell r="M80">
            <v>38961</v>
          </cell>
        </row>
        <row r="81">
          <cell r="A81">
            <v>170</v>
          </cell>
          <cell r="B81" t="str">
            <v>R</v>
          </cell>
          <cell r="C81" t="str">
            <v xml:space="preserve"> ENGINEERING (700&amp;800)</v>
          </cell>
          <cell r="D81" t="str">
            <v>GBP</v>
          </cell>
          <cell r="E81" t="str">
            <v>R1</v>
          </cell>
          <cell r="F81">
            <v>0.15</v>
          </cell>
          <cell r="G81" t="str">
            <v>Fixed</v>
          </cell>
          <cell r="H81" t="str">
            <v>Fixed Portion</v>
          </cell>
          <cell r="I81" t="str">
            <v>Fixed</v>
          </cell>
          <cell r="M81">
            <v>38961</v>
          </cell>
        </row>
        <row r="82">
          <cell r="A82">
            <v>171</v>
          </cell>
          <cell r="B82" t="str">
            <v>R</v>
          </cell>
          <cell r="C82" t="str">
            <v xml:space="preserve"> ENGINEERING (700&amp;800)</v>
          </cell>
          <cell r="D82" t="str">
            <v>GBP</v>
          </cell>
          <cell r="E82" t="str">
            <v>R2</v>
          </cell>
          <cell r="F82">
            <v>0.85</v>
          </cell>
          <cell r="G82" t="str">
            <v>Cost of Labour</v>
          </cell>
          <cell r="H82" t="str">
            <v>Mech Engineering</v>
          </cell>
          <cell r="I82" t="str">
            <v>BEAMA</v>
          </cell>
          <cell r="J82">
            <v>38990</v>
          </cell>
          <cell r="K82" t="str">
            <v>GBP 58,148.00</v>
          </cell>
          <cell r="L82" t="str">
            <v>GBP 1.0 = 14.54</v>
          </cell>
          <cell r="M82">
            <v>38961</v>
          </cell>
        </row>
        <row r="83">
          <cell r="A83">
            <v>178</v>
          </cell>
          <cell r="B83" t="str">
            <v>S</v>
          </cell>
          <cell r="C83" t="str">
            <v xml:space="preserve"> CONTRACT MANAGEMENT / MATERIAL SUPPLY - PIPEWORK (700&amp;800)</v>
          </cell>
          <cell r="D83" t="str">
            <v>ZAR</v>
          </cell>
          <cell r="E83" t="str">
            <v>S1</v>
          </cell>
          <cell r="F83">
            <v>0.15</v>
          </cell>
          <cell r="G83" t="str">
            <v>Fixed</v>
          </cell>
          <cell r="H83" t="str">
            <v>Fixed Portion</v>
          </cell>
          <cell r="I83" t="str">
            <v>Fixed</v>
          </cell>
          <cell r="M83">
            <v>38899</v>
          </cell>
        </row>
        <row r="84">
          <cell r="A84">
            <v>179</v>
          </cell>
          <cell r="B84" t="str">
            <v>S</v>
          </cell>
          <cell r="C84" t="str">
            <v xml:space="preserve"> CONTRACT MANAGEMENT / MATERIAL SUPPLY - PIPEWORK (700&amp;800)</v>
          </cell>
          <cell r="D84" t="str">
            <v>ZAR</v>
          </cell>
          <cell r="E84" t="str">
            <v>S2</v>
          </cell>
          <cell r="F84">
            <v>0.85</v>
          </cell>
          <cell r="G84" t="str">
            <v>Material / Contract Management</v>
          </cell>
          <cell r="H84" t="str">
            <v>Table E-8</v>
          </cell>
          <cell r="I84" t="str">
            <v>SEIFSA</v>
          </cell>
          <cell r="J84">
            <v>38929</v>
          </cell>
          <cell r="M84">
            <v>38899</v>
          </cell>
        </row>
        <row r="85">
          <cell r="A85">
            <v>186</v>
          </cell>
          <cell r="B85" t="str">
            <v>T</v>
          </cell>
          <cell r="C85" t="str">
            <v xml:space="preserve"> COST OF MANUFACTURING IN SOUTH AFRICA - MECHANICAL (700&amp;800)</v>
          </cell>
          <cell r="D85" t="str">
            <v>ZAR</v>
          </cell>
          <cell r="E85" t="str">
            <v>T1</v>
          </cell>
          <cell r="F85">
            <v>0.15</v>
          </cell>
          <cell r="G85" t="str">
            <v>Fixed</v>
          </cell>
          <cell r="H85" t="str">
            <v>Fixed Portion</v>
          </cell>
          <cell r="I85" t="str">
            <v>Fixed</v>
          </cell>
          <cell r="M85">
            <v>38899</v>
          </cell>
        </row>
        <row r="86">
          <cell r="A86">
            <v>187</v>
          </cell>
          <cell r="B86" t="str">
            <v>T</v>
          </cell>
          <cell r="C86" t="str">
            <v xml:space="preserve"> COST OF MANUFACTURING IN SOUTH AFRICA - MECHANICAL (700&amp;800)</v>
          </cell>
          <cell r="D86" t="str">
            <v>ZAR</v>
          </cell>
          <cell r="E86" t="str">
            <v>T2</v>
          </cell>
          <cell r="F86">
            <v>0.45</v>
          </cell>
          <cell r="G86" t="str">
            <v>Cost of Labour</v>
          </cell>
          <cell r="H86" t="str">
            <v>Table C3 All Hourly Paid Employees</v>
          </cell>
          <cell r="I86" t="str">
            <v>SEIFSA</v>
          </cell>
          <cell r="J86">
            <v>38929</v>
          </cell>
          <cell r="M86">
            <v>38899</v>
          </cell>
        </row>
        <row r="87">
          <cell r="A87">
            <v>188</v>
          </cell>
          <cell r="B87" t="str">
            <v>T</v>
          </cell>
          <cell r="C87" t="str">
            <v xml:space="preserve"> COST OF MANUFACTURING IN SOUTH AFRICA - MECHANICAL (700&amp;800)</v>
          </cell>
          <cell r="D87" t="str">
            <v>ZAR</v>
          </cell>
          <cell r="E87" t="str">
            <v>T3</v>
          </cell>
          <cell r="F87">
            <v>0.4</v>
          </cell>
          <cell r="G87" t="str">
            <v>Cost of Materials</v>
          </cell>
          <cell r="H87" t="str">
            <v>Table E-5 Round Bar</v>
          </cell>
          <cell r="I87" t="str">
            <v>SEIFSA</v>
          </cell>
          <cell r="J87">
            <v>38929</v>
          </cell>
          <cell r="M87">
            <v>38899</v>
          </cell>
        </row>
        <row r="88">
          <cell r="A88">
            <v>195</v>
          </cell>
          <cell r="B88" t="str">
            <v>U</v>
          </cell>
          <cell r="C88" t="str">
            <v xml:space="preserve"> COST OF GOODS MANUFACTURED IN GERMANY (700&amp;800)</v>
          </cell>
          <cell r="D88" t="str">
            <v>Eur</v>
          </cell>
          <cell r="E88" t="str">
            <v>U1</v>
          </cell>
          <cell r="F88">
            <v>0.15</v>
          </cell>
          <cell r="G88" t="str">
            <v>Fixed</v>
          </cell>
          <cell r="H88" t="str">
            <v>Fixed Portion</v>
          </cell>
          <cell r="I88" t="str">
            <v>Fixed</v>
          </cell>
          <cell r="M88">
            <v>38991</v>
          </cell>
        </row>
        <row r="89">
          <cell r="A89">
            <v>196</v>
          </cell>
          <cell r="B89" t="str">
            <v>U</v>
          </cell>
          <cell r="C89" t="str">
            <v xml:space="preserve"> COST OF GOODS MANUFACTURED IN GERMANY (700&amp;800)</v>
          </cell>
          <cell r="D89" t="str">
            <v>Eur</v>
          </cell>
          <cell r="E89" t="str">
            <v>U2</v>
          </cell>
          <cell r="F89">
            <v>0.85</v>
          </cell>
          <cell r="G89" t="str">
            <v>6%  Per Annum</v>
          </cell>
          <cell r="H89" t="str">
            <v>German manufatured goods</v>
          </cell>
          <cell r="I89" t="str">
            <v>Inflation fixed %</v>
          </cell>
          <cell r="J89">
            <v>2006</v>
          </cell>
          <cell r="M89">
            <v>38991</v>
          </cell>
        </row>
        <row r="90">
          <cell r="A90">
            <v>203</v>
          </cell>
          <cell r="B90" t="str">
            <v>V</v>
          </cell>
          <cell r="C90" t="str">
            <v>900 Pipes, Fittings and Vessels, Section 10</v>
          </cell>
          <cell r="D90" t="str">
            <v>Eur</v>
          </cell>
          <cell r="E90" t="str">
            <v>V1</v>
          </cell>
          <cell r="F90">
            <v>0.15</v>
          </cell>
          <cell r="G90" t="str">
            <v>Fixed</v>
          </cell>
          <cell r="H90" t="str">
            <v>Fixed Portion</v>
          </cell>
          <cell r="I90" t="str">
            <v>Fixed</v>
          </cell>
          <cell r="M90">
            <v>38991</v>
          </cell>
        </row>
        <row r="91">
          <cell r="A91">
            <v>204</v>
          </cell>
          <cell r="B91" t="str">
            <v>V</v>
          </cell>
          <cell r="C91" t="str">
            <v>900 Pipes, Fittings and Vessels, Section 10</v>
          </cell>
          <cell r="D91" t="str">
            <v>Eur</v>
          </cell>
          <cell r="E91" t="str">
            <v>V2</v>
          </cell>
          <cell r="F91">
            <v>0.10100000000000001</v>
          </cell>
          <cell r="G91" t="str">
            <v>Structural Sections</v>
          </cell>
          <cell r="H91" t="str">
            <v>World Carbon Steel Product Price Index -  Structural Sections &amp; Beams</v>
          </cell>
          <cell r="I91" t="str">
            <v>Meps(www.meps.co.uk)</v>
          </cell>
          <cell r="J91">
            <v>38992</v>
          </cell>
          <cell r="L91" t="str">
            <v>see above</v>
          </cell>
          <cell r="M91">
            <v>38991</v>
          </cell>
        </row>
        <row r="92">
          <cell r="A92">
            <v>205</v>
          </cell>
          <cell r="B92" t="str">
            <v>V</v>
          </cell>
          <cell r="C92" t="str">
            <v>900 Pipes, Fittings and Vessels, Section 10</v>
          </cell>
          <cell r="D92" t="str">
            <v>Eur</v>
          </cell>
          <cell r="E92" t="str">
            <v>V3</v>
          </cell>
          <cell r="F92">
            <v>0.27</v>
          </cell>
          <cell r="G92" t="str">
            <v>HR Plate</v>
          </cell>
          <cell r="H92" t="str">
            <v>World Carbon Steel Product Price Index - USD/tonne for HR Plate</v>
          </cell>
          <cell r="I92" t="str">
            <v>Meps(www.meps.co.uk)</v>
          </cell>
          <cell r="J92">
            <v>38992</v>
          </cell>
          <cell r="L92" t="str">
            <v>see above</v>
          </cell>
          <cell r="M92">
            <v>38991</v>
          </cell>
        </row>
        <row r="93">
          <cell r="A93">
            <v>206</v>
          </cell>
          <cell r="B93" t="str">
            <v>V</v>
          </cell>
          <cell r="C93" t="str">
            <v>900 Pipes, Fittings and Vessels, Section 10</v>
          </cell>
          <cell r="D93" t="str">
            <v>Eur</v>
          </cell>
          <cell r="E93" t="str">
            <v>V4</v>
          </cell>
          <cell r="F93">
            <v>0.25700000000000001</v>
          </cell>
          <cell r="G93" t="str">
            <v>Prefab</v>
          </cell>
          <cell r="H93" t="str">
            <v>Reihe 273, Fachserie 17, der Erzeugerpreise gewerblicher Produkte fur Metalle und Halbzeuge"</v>
          </cell>
          <cell r="I93" t="str">
            <v>des Statistischen Bundesamte Deutschlands</v>
          </cell>
          <cell r="J93">
            <v>38992</v>
          </cell>
          <cell r="L93" t="str">
            <v>see above</v>
          </cell>
          <cell r="M93">
            <v>38991</v>
          </cell>
        </row>
        <row r="94">
          <cell r="A94">
            <v>207</v>
          </cell>
          <cell r="B94" t="str">
            <v>V</v>
          </cell>
          <cell r="C94" t="str">
            <v>900 Pipes, Fittings and Vessels, Section 10</v>
          </cell>
          <cell r="D94" t="str">
            <v>Eur</v>
          </cell>
          <cell r="E94" t="str">
            <v>V5</v>
          </cell>
          <cell r="F94">
            <v>0.222</v>
          </cell>
          <cell r="G94" t="str">
            <v>Labour Manufacturing</v>
          </cell>
          <cell r="H94" t="str">
            <v>Labour Cost Index – EU25 for Manufacturing Labour, Nominal Value  – Seasonally adjusted - Labour Cost Index quoted quarterly for the labour indices for European labour</v>
          </cell>
          <cell r="I94" t="str">
            <v>EUROSTAT</v>
          </cell>
          <cell r="J94" t="str">
            <v>2nd Quarter 2006</v>
          </cell>
          <cell r="L94" t="str">
            <v>see above</v>
          </cell>
          <cell r="M94">
            <v>38899</v>
          </cell>
        </row>
        <row r="95">
          <cell r="A95">
            <v>214</v>
          </cell>
          <cell r="B95" t="str">
            <v>W</v>
          </cell>
          <cell r="C95" t="str">
            <v>1000 Unitized Control &amp; Instrumentation, Section 3&amp;11</v>
          </cell>
          <cell r="D95" t="str">
            <v>Eur</v>
          </cell>
          <cell r="E95" t="str">
            <v>W1</v>
          </cell>
          <cell r="F95">
            <v>0.15</v>
          </cell>
          <cell r="G95" t="str">
            <v>Fixed</v>
          </cell>
          <cell r="H95" t="str">
            <v>Fixed Portion</v>
          </cell>
          <cell r="I95" t="str">
            <v>Fixed</v>
          </cell>
          <cell r="M95">
            <v>38991</v>
          </cell>
        </row>
        <row r="96">
          <cell r="A96">
            <v>215</v>
          </cell>
          <cell r="B96" t="str">
            <v>W</v>
          </cell>
          <cell r="C96" t="str">
            <v>1000 Unitized Control &amp; Instrumentation, Section 3&amp;11</v>
          </cell>
          <cell r="D96" t="str">
            <v>Eur</v>
          </cell>
          <cell r="E96" t="str">
            <v>W2</v>
          </cell>
          <cell r="F96">
            <v>7.9000000000000001E-2</v>
          </cell>
          <cell r="G96" t="str">
            <v>HR Plate</v>
          </cell>
          <cell r="H96" t="str">
            <v>World Carbon Steel Product Price Index - USD/tonne for HR Plate</v>
          </cell>
          <cell r="I96" t="str">
            <v>Meps(www.meps.co.uk)</v>
          </cell>
          <cell r="J96">
            <v>38992</v>
          </cell>
          <cell r="L96" t="str">
            <v>see above</v>
          </cell>
          <cell r="M96">
            <v>38991</v>
          </cell>
        </row>
        <row r="97">
          <cell r="A97">
            <v>216</v>
          </cell>
          <cell r="B97" t="str">
            <v>W</v>
          </cell>
          <cell r="C97" t="str">
            <v>1000 Unitized Control &amp; Instrumentation, Section 3&amp;11</v>
          </cell>
          <cell r="D97" t="str">
            <v>Eur</v>
          </cell>
          <cell r="E97" t="str">
            <v>W3</v>
          </cell>
          <cell r="F97">
            <v>0.77100000000000002</v>
          </cell>
          <cell r="G97" t="str">
            <v>Labour Manufacturing</v>
          </cell>
          <cell r="H97" t="str">
            <v>Labour Cost Index – EU25 for Manufacturing Labour, Nominal Value  – Seasonally adjusted - Labour Cost Index quoted quarterly for the labour indices for European labour</v>
          </cell>
          <cell r="I97" t="str">
            <v>EUROSTAT</v>
          </cell>
          <cell r="J97" t="str">
            <v>2nd Quarter 2006</v>
          </cell>
          <cell r="L97" t="str">
            <v>see above</v>
          </cell>
          <cell r="M97">
            <v>38899</v>
          </cell>
        </row>
        <row r="98">
          <cell r="A98">
            <v>223</v>
          </cell>
          <cell r="B98" t="str">
            <v>X</v>
          </cell>
          <cell r="C98" t="str">
            <v>1100 Civil &amp; Structural, Section 14, South Africa</v>
          </cell>
          <cell r="D98" t="str">
            <v>ZAR</v>
          </cell>
          <cell r="E98" t="str">
            <v>X1</v>
          </cell>
          <cell r="F98">
            <v>0.15</v>
          </cell>
          <cell r="G98" t="str">
            <v>Fixed</v>
          </cell>
          <cell r="H98" t="str">
            <v>Fixed Portion</v>
          </cell>
          <cell r="I98" t="str">
            <v>Fixed</v>
          </cell>
          <cell r="M98">
            <v>38961</v>
          </cell>
        </row>
        <row r="99">
          <cell r="A99">
            <v>224</v>
          </cell>
          <cell r="B99" t="str">
            <v>X</v>
          </cell>
          <cell r="C99" t="str">
            <v>1100 Civil &amp; Structural, Section 14, South Africa</v>
          </cell>
          <cell r="D99" t="str">
            <v>ZAR</v>
          </cell>
          <cell r="E99" t="str">
            <v>X2</v>
          </cell>
          <cell r="F99">
            <v>0.222</v>
          </cell>
          <cell r="G99" t="str">
            <v>E-A Light Sections</v>
          </cell>
          <cell r="H99" t="str">
            <v>Table E-A</v>
          </cell>
          <cell r="I99" t="str">
            <v>SEIFSA</v>
          </cell>
          <cell r="J99">
            <v>38962</v>
          </cell>
          <cell r="M99">
            <v>38961</v>
          </cell>
        </row>
        <row r="100">
          <cell r="A100">
            <v>225</v>
          </cell>
          <cell r="B100" t="str">
            <v>X</v>
          </cell>
          <cell r="C100" t="str">
            <v>1100 Civil &amp; Structural, Section 14, South Africa</v>
          </cell>
          <cell r="D100" t="str">
            <v>ZAR</v>
          </cell>
          <cell r="E100" t="str">
            <v>X3</v>
          </cell>
          <cell r="F100">
            <v>0.153</v>
          </cell>
          <cell r="G100" t="str">
            <v>E-A Hot Rolled</v>
          </cell>
          <cell r="H100" t="str">
            <v>Table E-A</v>
          </cell>
          <cell r="I100" t="str">
            <v>SEIFSA</v>
          </cell>
          <cell r="J100">
            <v>38962</v>
          </cell>
          <cell r="M100">
            <v>38961</v>
          </cell>
        </row>
        <row r="101">
          <cell r="A101">
            <v>226</v>
          </cell>
          <cell r="B101" t="str">
            <v>X</v>
          </cell>
          <cell r="C101" t="str">
            <v>1100 Civil &amp; Structural, Section 14, South Africa</v>
          </cell>
          <cell r="D101" t="str">
            <v>ZAR</v>
          </cell>
          <cell r="E101" t="str">
            <v>X4</v>
          </cell>
          <cell r="F101">
            <v>0.47499999999999998</v>
          </cell>
          <cell r="G101" t="str">
            <v>Labour</v>
          </cell>
          <cell r="H101" t="str">
            <v>Table C3, All hourly paid employees.</v>
          </cell>
          <cell r="I101" t="str">
            <v>SEIFSA</v>
          </cell>
          <cell r="J101">
            <v>38962</v>
          </cell>
          <cell r="M101">
            <v>38961</v>
          </cell>
        </row>
        <row r="102">
          <cell r="A102">
            <v>233</v>
          </cell>
          <cell r="B102" t="str">
            <v>Y1</v>
          </cell>
          <cell r="C102" t="str">
            <v>Local Management Activities</v>
          </cell>
          <cell r="D102" t="str">
            <v>ZAR</v>
          </cell>
          <cell r="E102" t="str">
            <v>Y1.1</v>
          </cell>
          <cell r="F102">
            <v>0.15</v>
          </cell>
          <cell r="G102" t="str">
            <v>Fixed</v>
          </cell>
          <cell r="H102" t="str">
            <v>Fixed Portion</v>
          </cell>
          <cell r="I102" t="str">
            <v>Fixed</v>
          </cell>
          <cell r="M102">
            <v>38961</v>
          </cell>
        </row>
        <row r="103">
          <cell r="A103">
            <v>234</v>
          </cell>
          <cell r="B103" t="str">
            <v>Y1</v>
          </cell>
          <cell r="C103" t="str">
            <v>Local Management Activities</v>
          </cell>
          <cell r="D103" t="str">
            <v>ZAR</v>
          </cell>
          <cell r="E103" t="str">
            <v>Y1.2</v>
          </cell>
          <cell r="F103">
            <v>0.85</v>
          </cell>
          <cell r="G103" t="str">
            <v>Labour</v>
          </cell>
          <cell r="H103" t="str">
            <v>Table C3, All hourly paid employees.</v>
          </cell>
          <cell r="I103" t="str">
            <v>SEIFSA</v>
          </cell>
          <cell r="J103">
            <v>38962</v>
          </cell>
          <cell r="M103">
            <v>38961</v>
          </cell>
        </row>
        <row r="104">
          <cell r="A104">
            <v>241</v>
          </cell>
          <cell r="B104" t="str">
            <v>Y2</v>
          </cell>
          <cell r="C104" t="str">
            <v>Local Design</v>
          </cell>
          <cell r="D104" t="str">
            <v>ZAR</v>
          </cell>
          <cell r="E104" t="str">
            <v>Y2.1</v>
          </cell>
          <cell r="F104">
            <v>0.15</v>
          </cell>
          <cell r="G104" t="str">
            <v>Fixed</v>
          </cell>
          <cell r="H104" t="str">
            <v>Fixed Portion</v>
          </cell>
          <cell r="I104" t="str">
            <v>Fixed</v>
          </cell>
          <cell r="M104">
            <v>38961</v>
          </cell>
        </row>
        <row r="105">
          <cell r="A105">
            <v>242</v>
          </cell>
          <cell r="B105" t="str">
            <v>Y2</v>
          </cell>
          <cell r="C105" t="str">
            <v>Local Design</v>
          </cell>
          <cell r="D105" t="str">
            <v>ZAR</v>
          </cell>
          <cell r="E105" t="str">
            <v>Y2.2</v>
          </cell>
          <cell r="F105">
            <v>0.85</v>
          </cell>
          <cell r="G105" t="str">
            <v>Labour</v>
          </cell>
          <cell r="H105" t="str">
            <v>Table C3, All hourly paid employees.</v>
          </cell>
          <cell r="I105" t="str">
            <v>SEIFSA</v>
          </cell>
          <cell r="J105">
            <v>38962</v>
          </cell>
          <cell r="M105">
            <v>38961</v>
          </cell>
        </row>
        <row r="106">
          <cell r="A106">
            <v>249</v>
          </cell>
          <cell r="B106" t="str">
            <v>Z</v>
          </cell>
          <cell r="C106" t="str">
            <v>1200 ACC - Supply of Bundles</v>
          </cell>
          <cell r="D106" t="str">
            <v>ZAR</v>
          </cell>
          <cell r="E106" t="str">
            <v>Z1</v>
          </cell>
          <cell r="F106">
            <v>0.05</v>
          </cell>
          <cell r="G106" t="str">
            <v>Fixed</v>
          </cell>
          <cell r="H106" t="str">
            <v>Fixed Portion</v>
          </cell>
          <cell r="I106" t="str">
            <v>Fixed</v>
          </cell>
          <cell r="M106">
            <v>38899</v>
          </cell>
        </row>
        <row r="107">
          <cell r="A107">
            <v>250</v>
          </cell>
          <cell r="B107" t="str">
            <v>Z</v>
          </cell>
          <cell r="C107" t="str">
            <v>1200 ACC - Supply of Bundles</v>
          </cell>
          <cell r="D107" t="str">
            <v>ZAR</v>
          </cell>
          <cell r="E107" t="str">
            <v>Z2</v>
          </cell>
          <cell r="F107">
            <v>0.15</v>
          </cell>
          <cell r="G107" t="str">
            <v>Labour</v>
          </cell>
          <cell r="H107" t="str">
            <v>C-3: All hourly paid Employees</v>
          </cell>
          <cell r="I107" t="str">
            <v>SEIFSA</v>
          </cell>
          <cell r="J107">
            <v>38899</v>
          </cell>
          <cell r="K107" t="str">
            <v>Not Applicable</v>
          </cell>
          <cell r="M107">
            <v>38899</v>
          </cell>
        </row>
        <row r="108">
          <cell r="A108">
            <v>251</v>
          </cell>
          <cell r="B108" t="str">
            <v>Z</v>
          </cell>
          <cell r="C108" t="str">
            <v>1200 ACC - Supply of Bundles</v>
          </cell>
          <cell r="D108" t="str">
            <v>ZAR</v>
          </cell>
          <cell r="E108" t="str">
            <v>Z3</v>
          </cell>
          <cell r="F108">
            <v>0.45</v>
          </cell>
          <cell r="G108" t="str">
            <v>Material</v>
          </cell>
          <cell r="H108" t="str">
            <v>E-A: Cold rolled</v>
          </cell>
          <cell r="I108" t="str">
            <v>SEIFSA</v>
          </cell>
          <cell r="J108">
            <v>38899</v>
          </cell>
          <cell r="K108" t="str">
            <v>Not Applicable</v>
          </cell>
          <cell r="M108">
            <v>38899</v>
          </cell>
        </row>
        <row r="109">
          <cell r="A109">
            <v>252</v>
          </cell>
          <cell r="B109" t="str">
            <v>Z</v>
          </cell>
          <cell r="C109" t="str">
            <v>1200 ACC - Supply of Bundles</v>
          </cell>
          <cell r="D109" t="str">
            <v>ZAR</v>
          </cell>
          <cell r="E109" t="str">
            <v>Z4</v>
          </cell>
          <cell r="F109">
            <v>0.35</v>
          </cell>
          <cell r="G109" t="str">
            <v>Zinc</v>
          </cell>
          <cell r="H109" t="str">
            <v>F: Zinc</v>
          </cell>
          <cell r="I109" t="str">
            <v>SEIFSA</v>
          </cell>
          <cell r="J109">
            <v>38899</v>
          </cell>
          <cell r="K109" t="str">
            <v>Not Applicable</v>
          </cell>
          <cell r="M109">
            <v>38899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s"/>
      <sheetName val="Re"/>
      <sheetName val="1999 PLAN"/>
      <sheetName val="Turbine Tender 3 Unit base (2)"/>
      <sheetName val="CPA Formulae"/>
      <sheetName val="Detail"/>
      <sheetName val="FLOW_3.XLS"/>
      <sheetName val="Qm"/>
      <sheetName val="C"/>
      <sheetName val="1999_PLAN"/>
      <sheetName val="Turbine_Tender_3_Unit_base_(2)"/>
      <sheetName val="CPA_Formulae"/>
      <sheetName val="FLOW_3_XLS"/>
      <sheetName val="Econ_monthly_"/>
      <sheetName val="Rates"/>
      <sheetName val="Cu drop list"/>
    </sheetNames>
    <sheetDataSet>
      <sheetData sheetId="0"/>
      <sheetData sheetId="1" refreshError="1">
        <row r="94">
          <cell r="D94">
            <v>0</v>
          </cell>
        </row>
        <row r="95">
          <cell r="D95">
            <v>1</v>
          </cell>
        </row>
        <row r="96">
          <cell r="D96">
            <v>2</v>
          </cell>
        </row>
        <row r="97">
          <cell r="D97">
            <v>3</v>
          </cell>
        </row>
        <row r="98">
          <cell r="D98">
            <v>4</v>
          </cell>
        </row>
        <row r="99">
          <cell r="D99">
            <v>5</v>
          </cell>
        </row>
        <row r="100">
          <cell r="D100">
            <v>6</v>
          </cell>
        </row>
        <row r="101">
          <cell r="D101">
            <v>7</v>
          </cell>
        </row>
        <row r="102">
          <cell r="D102">
            <v>8</v>
          </cell>
        </row>
        <row r="103">
          <cell r="D103">
            <v>9</v>
          </cell>
        </row>
        <row r="104">
          <cell r="D104">
            <v>10</v>
          </cell>
        </row>
        <row r="105">
          <cell r="D105">
            <v>11</v>
          </cell>
        </row>
        <row r="106">
          <cell r="D106">
            <v>12</v>
          </cell>
        </row>
        <row r="107">
          <cell r="D107">
            <v>13</v>
          </cell>
        </row>
        <row r="108">
          <cell r="D108">
            <v>14</v>
          </cell>
        </row>
        <row r="109">
          <cell r="D109">
            <v>15</v>
          </cell>
        </row>
        <row r="110">
          <cell r="D110">
            <v>16</v>
          </cell>
        </row>
        <row r="111">
          <cell r="D111">
            <v>17</v>
          </cell>
        </row>
        <row r="112">
          <cell r="D112">
            <v>18</v>
          </cell>
        </row>
        <row r="113">
          <cell r="D113">
            <v>19</v>
          </cell>
        </row>
        <row r="114">
          <cell r="D114">
            <v>20</v>
          </cell>
        </row>
        <row r="115">
          <cell r="D115">
            <v>21</v>
          </cell>
        </row>
        <row r="116">
          <cell r="D116">
            <v>22</v>
          </cell>
        </row>
        <row r="117">
          <cell r="D117">
            <v>23</v>
          </cell>
        </row>
        <row r="118">
          <cell r="D118">
            <v>24</v>
          </cell>
        </row>
        <row r="119">
          <cell r="D119">
            <v>25</v>
          </cell>
        </row>
        <row r="120">
          <cell r="D120">
            <v>26</v>
          </cell>
        </row>
        <row r="121">
          <cell r="D121">
            <v>27</v>
          </cell>
        </row>
        <row r="122">
          <cell r="D122">
            <v>28</v>
          </cell>
        </row>
        <row r="123">
          <cell r="D123">
            <v>29</v>
          </cell>
        </row>
        <row r="124">
          <cell r="D124">
            <v>30</v>
          </cell>
        </row>
        <row r="125">
          <cell r="D125">
            <v>31</v>
          </cell>
        </row>
        <row r="126">
          <cell r="D126">
            <v>32</v>
          </cell>
        </row>
        <row r="127">
          <cell r="D127">
            <v>33</v>
          </cell>
        </row>
        <row r="128">
          <cell r="D128">
            <v>34</v>
          </cell>
        </row>
        <row r="129">
          <cell r="D129">
            <v>35</v>
          </cell>
        </row>
        <row r="130">
          <cell r="D130">
            <v>36</v>
          </cell>
        </row>
        <row r="131">
          <cell r="D131">
            <v>37</v>
          </cell>
        </row>
        <row r="132">
          <cell r="D132">
            <v>38</v>
          </cell>
        </row>
        <row r="133">
          <cell r="D133">
            <v>39</v>
          </cell>
        </row>
        <row r="134">
          <cell r="D134">
            <v>40</v>
          </cell>
        </row>
        <row r="135">
          <cell r="D135">
            <v>41</v>
          </cell>
        </row>
        <row r="136">
          <cell r="D136">
            <v>42</v>
          </cell>
        </row>
        <row r="137">
          <cell r="D137">
            <v>43</v>
          </cell>
        </row>
        <row r="138">
          <cell r="D138">
            <v>44</v>
          </cell>
        </row>
        <row r="139">
          <cell r="D139">
            <v>45</v>
          </cell>
        </row>
        <row r="140">
          <cell r="D140">
            <v>46</v>
          </cell>
        </row>
        <row r="141">
          <cell r="D141">
            <v>47</v>
          </cell>
        </row>
        <row r="142">
          <cell r="D142">
            <v>48</v>
          </cell>
        </row>
        <row r="143">
          <cell r="D143">
            <v>49</v>
          </cell>
        </row>
        <row r="144">
          <cell r="D144">
            <v>50</v>
          </cell>
        </row>
        <row r="147">
          <cell r="D147">
            <v>0</v>
          </cell>
        </row>
        <row r="148">
          <cell r="D148">
            <v>1</v>
          </cell>
        </row>
        <row r="149">
          <cell r="D149">
            <v>2</v>
          </cell>
        </row>
        <row r="150">
          <cell r="D150">
            <v>3</v>
          </cell>
        </row>
        <row r="151">
          <cell r="D151">
            <v>4</v>
          </cell>
        </row>
        <row r="152">
          <cell r="D152">
            <v>5</v>
          </cell>
        </row>
        <row r="153">
          <cell r="D153">
            <v>6</v>
          </cell>
        </row>
        <row r="154">
          <cell r="D154">
            <v>7</v>
          </cell>
        </row>
        <row r="155">
          <cell r="D155">
            <v>8</v>
          </cell>
        </row>
        <row r="156">
          <cell r="D156">
            <v>9</v>
          </cell>
        </row>
        <row r="157">
          <cell r="D157">
            <v>10</v>
          </cell>
        </row>
        <row r="158">
          <cell r="D158">
            <v>11</v>
          </cell>
        </row>
        <row r="159">
          <cell r="D159">
            <v>12</v>
          </cell>
        </row>
        <row r="160">
          <cell r="D160">
            <v>13</v>
          </cell>
        </row>
        <row r="161">
          <cell r="D161">
            <v>14</v>
          </cell>
        </row>
        <row r="162">
          <cell r="D162">
            <v>15</v>
          </cell>
        </row>
        <row r="163">
          <cell r="D163">
            <v>16</v>
          </cell>
        </row>
        <row r="164">
          <cell r="D164">
            <v>17</v>
          </cell>
        </row>
        <row r="165">
          <cell r="D165">
            <v>18</v>
          </cell>
        </row>
        <row r="166">
          <cell r="D166">
            <v>19</v>
          </cell>
        </row>
        <row r="167">
          <cell r="D167">
            <v>20</v>
          </cell>
        </row>
        <row r="168">
          <cell r="D168">
            <v>21</v>
          </cell>
        </row>
        <row r="169">
          <cell r="D169">
            <v>22</v>
          </cell>
        </row>
        <row r="170">
          <cell r="D170">
            <v>23</v>
          </cell>
        </row>
        <row r="171">
          <cell r="D171">
            <v>24</v>
          </cell>
        </row>
        <row r="172">
          <cell r="D172">
            <v>25</v>
          </cell>
        </row>
        <row r="173">
          <cell r="D173">
            <v>26</v>
          </cell>
        </row>
        <row r="174">
          <cell r="D174">
            <v>27</v>
          </cell>
        </row>
        <row r="175">
          <cell r="D175">
            <v>28</v>
          </cell>
        </row>
        <row r="176">
          <cell r="D176">
            <v>29</v>
          </cell>
        </row>
        <row r="177">
          <cell r="D177">
            <v>30</v>
          </cell>
        </row>
        <row r="178">
          <cell r="D178">
            <v>31</v>
          </cell>
        </row>
        <row r="179">
          <cell r="D179">
            <v>32</v>
          </cell>
        </row>
        <row r="180">
          <cell r="D180">
            <v>33</v>
          </cell>
        </row>
        <row r="181">
          <cell r="D181">
            <v>34</v>
          </cell>
        </row>
        <row r="184">
          <cell r="D184">
            <v>0</v>
          </cell>
        </row>
        <row r="185">
          <cell r="D185">
            <v>1</v>
          </cell>
        </row>
        <row r="186">
          <cell r="D186">
            <v>2</v>
          </cell>
        </row>
        <row r="187">
          <cell r="D187">
            <v>3</v>
          </cell>
        </row>
        <row r="188">
          <cell r="D188">
            <v>4</v>
          </cell>
        </row>
        <row r="189">
          <cell r="D189">
            <v>5</v>
          </cell>
        </row>
        <row r="190">
          <cell r="D190">
            <v>6</v>
          </cell>
        </row>
        <row r="191">
          <cell r="D191">
            <v>7</v>
          </cell>
        </row>
        <row r="192">
          <cell r="D192">
            <v>8</v>
          </cell>
        </row>
        <row r="193">
          <cell r="D193">
            <v>9</v>
          </cell>
        </row>
        <row r="194">
          <cell r="D194">
            <v>10</v>
          </cell>
        </row>
        <row r="195">
          <cell r="D195">
            <v>11</v>
          </cell>
        </row>
        <row r="196">
          <cell r="D196">
            <v>12</v>
          </cell>
        </row>
        <row r="197">
          <cell r="D197">
            <v>13</v>
          </cell>
        </row>
        <row r="198">
          <cell r="D198">
            <v>14</v>
          </cell>
        </row>
        <row r="199">
          <cell r="D199">
            <v>15</v>
          </cell>
        </row>
        <row r="200">
          <cell r="D200">
            <v>16</v>
          </cell>
        </row>
        <row r="201">
          <cell r="D201">
            <v>17</v>
          </cell>
        </row>
        <row r="202">
          <cell r="D202">
            <v>18</v>
          </cell>
        </row>
        <row r="203">
          <cell r="D203">
            <v>19</v>
          </cell>
        </row>
        <row r="204">
          <cell r="D204">
            <v>20</v>
          </cell>
        </row>
        <row r="205">
          <cell r="D205">
            <v>21</v>
          </cell>
        </row>
        <row r="206">
          <cell r="D206">
            <v>22</v>
          </cell>
        </row>
        <row r="207">
          <cell r="D207">
            <v>23</v>
          </cell>
        </row>
        <row r="208">
          <cell r="D208">
            <v>24</v>
          </cell>
        </row>
        <row r="209">
          <cell r="D209">
            <v>25</v>
          </cell>
        </row>
        <row r="210">
          <cell r="D210">
            <v>26</v>
          </cell>
        </row>
        <row r="211">
          <cell r="D211">
            <v>27</v>
          </cell>
        </row>
        <row r="212">
          <cell r="D212">
            <v>28</v>
          </cell>
        </row>
        <row r="213">
          <cell r="D213">
            <v>29</v>
          </cell>
        </row>
        <row r="214">
          <cell r="D214">
            <v>30</v>
          </cell>
        </row>
        <row r="215">
          <cell r="D215">
            <v>31</v>
          </cell>
        </row>
        <row r="216">
          <cell r="D216">
            <v>32</v>
          </cell>
        </row>
        <row r="217">
          <cell r="D217">
            <v>33</v>
          </cell>
        </row>
        <row r="218">
          <cell r="D218">
            <v>34</v>
          </cell>
        </row>
        <row r="219">
          <cell r="D219">
            <v>35</v>
          </cell>
        </row>
        <row r="220">
          <cell r="D220">
            <v>36</v>
          </cell>
        </row>
        <row r="221">
          <cell r="D221">
            <v>37</v>
          </cell>
        </row>
        <row r="222">
          <cell r="D222">
            <v>38</v>
          </cell>
        </row>
        <row r="223">
          <cell r="D223">
            <v>39</v>
          </cell>
        </row>
        <row r="224">
          <cell r="D224">
            <v>40</v>
          </cell>
        </row>
        <row r="225">
          <cell r="D225">
            <v>41</v>
          </cell>
        </row>
        <row r="226">
          <cell r="D226">
            <v>42</v>
          </cell>
        </row>
        <row r="227">
          <cell r="D227">
            <v>43</v>
          </cell>
        </row>
        <row r="228">
          <cell r="D228">
            <v>44</v>
          </cell>
        </row>
        <row r="229">
          <cell r="D229">
            <v>45</v>
          </cell>
        </row>
        <row r="230">
          <cell r="D230">
            <v>46</v>
          </cell>
        </row>
        <row r="231">
          <cell r="D231">
            <v>47</v>
          </cell>
        </row>
        <row r="232">
          <cell r="D232">
            <v>48</v>
          </cell>
        </row>
        <row r="233">
          <cell r="D233">
            <v>49</v>
          </cell>
        </row>
        <row r="234">
          <cell r="D234">
            <v>50</v>
          </cell>
        </row>
        <row r="237">
          <cell r="D237">
            <v>0</v>
          </cell>
        </row>
        <row r="238">
          <cell r="D238">
            <v>1</v>
          </cell>
        </row>
        <row r="239">
          <cell r="D239">
            <v>2</v>
          </cell>
        </row>
        <row r="240">
          <cell r="D240">
            <v>3</v>
          </cell>
        </row>
        <row r="241">
          <cell r="D241">
            <v>4</v>
          </cell>
        </row>
        <row r="242">
          <cell r="D242">
            <v>5</v>
          </cell>
        </row>
        <row r="243">
          <cell r="D243">
            <v>6</v>
          </cell>
        </row>
        <row r="244">
          <cell r="D244">
            <v>7</v>
          </cell>
        </row>
        <row r="245">
          <cell r="D245">
            <v>8</v>
          </cell>
        </row>
        <row r="246">
          <cell r="D246">
            <v>9</v>
          </cell>
        </row>
        <row r="247">
          <cell r="D247">
            <v>10</v>
          </cell>
        </row>
        <row r="250">
          <cell r="D250">
            <v>0</v>
          </cell>
        </row>
        <row r="251">
          <cell r="D251">
            <v>1</v>
          </cell>
        </row>
        <row r="252">
          <cell r="D252">
            <v>2</v>
          </cell>
        </row>
        <row r="253">
          <cell r="D253">
            <v>3</v>
          </cell>
        </row>
        <row r="254">
          <cell r="D254">
            <v>4</v>
          </cell>
        </row>
        <row r="255">
          <cell r="D255">
            <v>5</v>
          </cell>
        </row>
        <row r="256">
          <cell r="D256">
            <v>6</v>
          </cell>
        </row>
        <row r="257">
          <cell r="D257">
            <v>7</v>
          </cell>
        </row>
        <row r="258">
          <cell r="D258">
            <v>8</v>
          </cell>
        </row>
        <row r="259">
          <cell r="D259">
            <v>9</v>
          </cell>
        </row>
        <row r="260">
          <cell r="D260">
            <v>10</v>
          </cell>
        </row>
        <row r="261">
          <cell r="D261">
            <v>11</v>
          </cell>
        </row>
        <row r="262">
          <cell r="D262">
            <v>12</v>
          </cell>
        </row>
        <row r="263">
          <cell r="D263">
            <v>13</v>
          </cell>
        </row>
        <row r="264">
          <cell r="D264">
            <v>14</v>
          </cell>
        </row>
        <row r="265">
          <cell r="D265">
            <v>15</v>
          </cell>
        </row>
        <row r="266">
          <cell r="D266">
            <v>16</v>
          </cell>
        </row>
        <row r="267">
          <cell r="D267">
            <v>17</v>
          </cell>
        </row>
        <row r="268">
          <cell r="D268">
            <v>18</v>
          </cell>
        </row>
        <row r="269">
          <cell r="D269">
            <v>19</v>
          </cell>
        </row>
        <row r="270">
          <cell r="D270">
            <v>20</v>
          </cell>
        </row>
        <row r="271">
          <cell r="D271">
            <v>21</v>
          </cell>
        </row>
        <row r="272">
          <cell r="D272">
            <v>22</v>
          </cell>
        </row>
        <row r="273">
          <cell r="D273">
            <v>23</v>
          </cell>
        </row>
        <row r="274">
          <cell r="D274">
            <v>24</v>
          </cell>
        </row>
        <row r="275">
          <cell r="D275">
            <v>25</v>
          </cell>
        </row>
        <row r="276">
          <cell r="D276">
            <v>26</v>
          </cell>
        </row>
        <row r="277">
          <cell r="D277">
            <v>27</v>
          </cell>
        </row>
        <row r="278">
          <cell r="D278">
            <v>28</v>
          </cell>
        </row>
        <row r="279">
          <cell r="D279">
            <v>29</v>
          </cell>
        </row>
        <row r="280">
          <cell r="D280">
            <v>30</v>
          </cell>
        </row>
        <row r="281">
          <cell r="D281">
            <v>31</v>
          </cell>
        </row>
        <row r="282">
          <cell r="D282">
            <v>32</v>
          </cell>
        </row>
        <row r="283">
          <cell r="D283">
            <v>33</v>
          </cell>
        </row>
        <row r="284">
          <cell r="D284">
            <v>34</v>
          </cell>
        </row>
        <row r="285">
          <cell r="D285">
            <v>35</v>
          </cell>
        </row>
        <row r="286">
          <cell r="D286">
            <v>36</v>
          </cell>
        </row>
        <row r="287">
          <cell r="D287">
            <v>37</v>
          </cell>
        </row>
        <row r="288">
          <cell r="D288">
            <v>38</v>
          </cell>
        </row>
        <row r="289">
          <cell r="D289">
            <v>39</v>
          </cell>
        </row>
        <row r="290">
          <cell r="D290">
            <v>40</v>
          </cell>
        </row>
        <row r="293">
          <cell r="D293">
            <v>0</v>
          </cell>
        </row>
        <row r="294">
          <cell r="D294">
            <v>1</v>
          </cell>
        </row>
        <row r="295">
          <cell r="D295">
            <v>2</v>
          </cell>
        </row>
        <row r="296">
          <cell r="D296">
            <v>3</v>
          </cell>
        </row>
        <row r="297">
          <cell r="D297">
            <v>4</v>
          </cell>
        </row>
        <row r="298">
          <cell r="D298">
            <v>5</v>
          </cell>
        </row>
        <row r="299">
          <cell r="D299">
            <v>6</v>
          </cell>
        </row>
        <row r="300">
          <cell r="D300">
            <v>7</v>
          </cell>
        </row>
        <row r="301">
          <cell r="D301">
            <v>8</v>
          </cell>
        </row>
        <row r="302">
          <cell r="D302">
            <v>9</v>
          </cell>
        </row>
        <row r="303">
          <cell r="D303">
            <v>10</v>
          </cell>
        </row>
        <row r="304">
          <cell r="D304">
            <v>11</v>
          </cell>
        </row>
        <row r="305">
          <cell r="D305">
            <v>12</v>
          </cell>
        </row>
        <row r="306">
          <cell r="D306">
            <v>13</v>
          </cell>
        </row>
        <row r="307">
          <cell r="D307">
            <v>14</v>
          </cell>
        </row>
        <row r="308">
          <cell r="D308">
            <v>15</v>
          </cell>
        </row>
        <row r="309">
          <cell r="D309">
            <v>16</v>
          </cell>
        </row>
        <row r="310">
          <cell r="D310">
            <v>17</v>
          </cell>
        </row>
        <row r="311">
          <cell r="D311">
            <v>18</v>
          </cell>
        </row>
        <row r="312">
          <cell r="D312">
            <v>19</v>
          </cell>
        </row>
        <row r="313">
          <cell r="D313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S SLIDE"/>
      <sheetName val="PLANTOT"/>
      <sheetName val="COMPLETION GRAPH"/>
      <sheetName val="INA"/>
      <sheetName val="AT COMPLETION"/>
      <sheetName val="CONSBUS"/>
      <sheetName val="RESPLAN"/>
      <sheetName val="SUM"/>
      <sheetName val="VOTE"/>
      <sheetName val="I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OQ"/>
      <sheetName val="Unit 1"/>
      <sheetName val="Unit 2"/>
      <sheetName val="Unit 3"/>
      <sheetName val="Unit 4"/>
      <sheetName val="Unit 5"/>
      <sheetName val="Unit 6"/>
      <sheetName val="Common Plant"/>
      <sheetName val="P &amp; G "/>
      <sheetName val="BOQ Categories"/>
      <sheetName val="Schedule A"/>
      <sheetName val="Evaluation Summary"/>
      <sheetName val="Forecast Rate of Invoicing"/>
      <sheetName val="Unit1"/>
      <sheetName val="Unit2"/>
      <sheetName val="Unit3"/>
      <sheetName val="Unit4"/>
      <sheetName val="Unit5"/>
      <sheetName val="Unit6"/>
      <sheetName val="CommonPlant"/>
    </sheetNames>
    <sheetDataSet>
      <sheetData sheetId="0" refreshError="1"/>
      <sheetData sheetId="1">
        <row r="19">
          <cell r="J19">
            <v>11837.8</v>
          </cell>
        </row>
        <row r="65">
          <cell r="J65">
            <v>11837.8</v>
          </cell>
        </row>
        <row r="88">
          <cell r="J88">
            <v>11837.8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  <cell r="K129">
            <v>3851832.5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173">
          <cell r="K173">
            <v>3500813</v>
          </cell>
        </row>
        <row r="202">
          <cell r="K202">
            <v>263824.15000000002</v>
          </cell>
        </row>
        <row r="229">
          <cell r="K229">
            <v>105529.67</v>
          </cell>
        </row>
        <row r="234">
          <cell r="K234">
            <v>22400</v>
          </cell>
        </row>
        <row r="236">
          <cell r="K236">
            <v>454154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63">
          <cell r="J463">
            <v>1229.78</v>
          </cell>
        </row>
        <row r="481">
          <cell r="K481">
            <v>2800415.9318181816</v>
          </cell>
          <cell r="O481">
            <v>823681.17045454553</v>
          </cell>
        </row>
        <row r="487">
          <cell r="K487">
            <v>25542.045454545456</v>
          </cell>
          <cell r="O487">
            <v>9496.5909090909099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44740.688636363629</v>
          </cell>
          <cell r="L514">
            <v>2191.96</v>
          </cell>
          <cell r="O514">
            <v>1039.6022727272727</v>
          </cell>
          <cell r="P514">
            <v>96.590909090909093</v>
          </cell>
        </row>
        <row r="516">
          <cell r="P516">
            <v>96.590909090909093</v>
          </cell>
        </row>
        <row r="518">
          <cell r="P518">
            <v>96.590909090909093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315.81</v>
          </cell>
          <cell r="J578">
            <v>1680</v>
          </cell>
          <cell r="K578">
            <v>15206.362727272728</v>
          </cell>
          <cell r="L578">
            <v>1052.69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2331.52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38260.98863636364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4597.4399999999996</v>
          </cell>
          <cell r="L641">
            <v>229.87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0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4259.26</v>
          </cell>
          <cell r="L681">
            <v>222.71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12481.977272727272</v>
          </cell>
          <cell r="O734">
            <v>1891.2386363636363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12852.75</v>
          </cell>
          <cell r="O738">
            <v>2008.7727272727273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13351.056818181818</v>
          </cell>
          <cell r="O740">
            <v>2481.431818181818</v>
          </cell>
          <cell r="P740">
            <v>96.590909090909093</v>
          </cell>
        </row>
        <row r="742">
          <cell r="K742">
            <v>12948.272727272726</v>
          </cell>
          <cell r="O742">
            <v>2171.590909090909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13187.193181818182</v>
          </cell>
          <cell r="O744">
            <v>2441.6590909090905</v>
          </cell>
          <cell r="P744">
            <v>96.590909090909093</v>
          </cell>
        </row>
        <row r="746">
          <cell r="K746">
            <v>12948.272727272726</v>
          </cell>
          <cell r="O746">
            <v>2171.590909090909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14451.318181818182</v>
          </cell>
          <cell r="O762">
            <v>2928.125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2161.2727272727275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474.69318181818181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2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5">
          <cell r="J425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81">
          <cell r="K481">
            <v>2629972.5227272729</v>
          </cell>
          <cell r="O481">
            <v>793203.32954545459</v>
          </cell>
        </row>
        <row r="487">
          <cell r="K487">
            <v>20837.5</v>
          </cell>
          <cell r="O487">
            <v>6625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1052.29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21649.228636363638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229.87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1645.81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3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5">
          <cell r="J425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2623368.7727272725</v>
          </cell>
          <cell r="O481">
            <v>792151.875</v>
          </cell>
        </row>
        <row r="487">
          <cell r="K487">
            <v>17309.090909090908</v>
          </cell>
          <cell r="O487">
            <v>5573.863636363636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27317.640454545457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229.87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4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5">
          <cell r="J325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19">
          <cell r="J419">
            <v>1230.5178679999999</v>
          </cell>
        </row>
        <row r="421">
          <cell r="J421">
            <v>1230.5178679999999</v>
          </cell>
        </row>
        <row r="425">
          <cell r="J425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2612142.2954545454</v>
          </cell>
          <cell r="O481">
            <v>790614.125</v>
          </cell>
        </row>
        <row r="487">
          <cell r="K487">
            <v>17309.090909090908</v>
          </cell>
          <cell r="O487">
            <v>5573.863636363636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15205.832727272726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229.87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1339.5795454545453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2865.8859090909091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5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2542030.4772727275</v>
          </cell>
          <cell r="O481">
            <v>776607.125</v>
          </cell>
        </row>
        <row r="487">
          <cell r="K487">
            <v>25542.045454545456</v>
          </cell>
          <cell r="O487">
            <v>8982.954545454546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699.46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669.47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22.67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4286.340909090909</v>
          </cell>
          <cell r="O684">
            <v>1054.3636363636365</v>
          </cell>
          <cell r="P684">
            <v>96.590909090909093</v>
          </cell>
        </row>
        <row r="685">
          <cell r="K685">
            <v>0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210.46</v>
          </cell>
          <cell r="L722">
            <v>10.89</v>
          </cell>
          <cell r="M722">
            <v>32.68</v>
          </cell>
          <cell r="O722">
            <v>388.1704545454545</v>
          </cell>
          <cell r="P722">
            <v>96.590909090909093</v>
          </cell>
        </row>
        <row r="723">
          <cell r="K723">
            <v>0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43">
          <cell r="O843">
            <v>0</v>
          </cell>
        </row>
        <row r="875">
          <cell r="J875">
            <v>70985</v>
          </cell>
        </row>
      </sheetData>
      <sheetData sheetId="6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2557634</v>
          </cell>
          <cell r="O481">
            <v>778451.28409090906</v>
          </cell>
        </row>
        <row r="487">
          <cell r="K487">
            <v>25542.045454545456</v>
          </cell>
          <cell r="O487">
            <v>8982.954545454546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378.34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22.67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4365.6400000000003</v>
          </cell>
          <cell r="L681">
            <v>225.92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100778.97818181818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4392.8109090909093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7">
        <row r="42">
          <cell r="J42">
            <v>11837.8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148">
          <cell r="K148">
            <v>527648.30000000005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994.07</v>
          </cell>
        </row>
        <row r="275">
          <cell r="K275">
            <v>120356.32</v>
          </cell>
          <cell r="L275">
            <v>6739.95</v>
          </cell>
          <cell r="M275">
            <v>711.74</v>
          </cell>
          <cell r="N275">
            <v>7157.25</v>
          </cell>
        </row>
        <row r="305">
          <cell r="J305">
            <v>1230.5178679999999</v>
          </cell>
        </row>
        <row r="307">
          <cell r="J307">
            <v>1230.5178679999999</v>
          </cell>
        </row>
        <row r="313">
          <cell r="J313">
            <v>1230.5178679999999</v>
          </cell>
        </row>
        <row r="315">
          <cell r="J315">
            <v>1230.5178679999999</v>
          </cell>
        </row>
        <row r="321">
          <cell r="J321">
            <v>1230.5178679999999</v>
          </cell>
        </row>
        <row r="325">
          <cell r="J325">
            <v>1230.5178679999999</v>
          </cell>
        </row>
        <row r="333">
          <cell r="J333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39">
          <cell r="J339">
            <v>1230.5178679999999</v>
          </cell>
        </row>
        <row r="341">
          <cell r="J341">
            <v>1230.5178679999999</v>
          </cell>
        </row>
        <row r="343">
          <cell r="J343">
            <v>1230.5178679999999</v>
          </cell>
        </row>
        <row r="345">
          <cell r="J345">
            <v>1230.5178679999999</v>
          </cell>
        </row>
        <row r="353">
          <cell r="J353">
            <v>1230.5178679999999</v>
          </cell>
        </row>
        <row r="357">
          <cell r="J357">
            <v>1230.5178679999999</v>
          </cell>
        </row>
        <row r="359">
          <cell r="J359">
            <v>1230.5178679999999</v>
          </cell>
        </row>
        <row r="361">
          <cell r="J361">
            <v>1230.5178679999999</v>
          </cell>
        </row>
        <row r="363">
          <cell r="J363">
            <v>1230.5178679999999</v>
          </cell>
        </row>
        <row r="365">
          <cell r="J365">
            <v>1230.5178679999999</v>
          </cell>
        </row>
        <row r="367">
          <cell r="J367">
            <v>1230.5178679999999</v>
          </cell>
        </row>
        <row r="369">
          <cell r="J369">
            <v>1230.5178679999999</v>
          </cell>
        </row>
        <row r="371">
          <cell r="J371">
            <v>1230.5178679999999</v>
          </cell>
        </row>
        <row r="373">
          <cell r="J373">
            <v>1230.5178679999999</v>
          </cell>
        </row>
        <row r="375">
          <cell r="J375">
            <v>1230.5178679999999</v>
          </cell>
        </row>
        <row r="377">
          <cell r="J377">
            <v>1230.5178679999999</v>
          </cell>
        </row>
        <row r="379">
          <cell r="J379">
            <v>1230.5178679999999</v>
          </cell>
        </row>
        <row r="381">
          <cell r="J381">
            <v>1230.5178679999999</v>
          </cell>
        </row>
        <row r="383">
          <cell r="J383">
            <v>1230.5178679999999</v>
          </cell>
        </row>
        <row r="385">
          <cell r="J385">
            <v>1230.5178679999999</v>
          </cell>
        </row>
        <row r="387">
          <cell r="J387">
            <v>1230.5178679999999</v>
          </cell>
        </row>
        <row r="389">
          <cell r="J389">
            <v>1230.5178679999999</v>
          </cell>
        </row>
        <row r="391">
          <cell r="J391">
            <v>1230.5178679999999</v>
          </cell>
        </row>
        <row r="393">
          <cell r="J393">
            <v>1230.5178679999999</v>
          </cell>
        </row>
        <row r="397">
          <cell r="J397">
            <v>1230.5178679999999</v>
          </cell>
        </row>
        <row r="399">
          <cell r="J399">
            <v>1230.5178679999999</v>
          </cell>
        </row>
        <row r="401">
          <cell r="J401">
            <v>1230.5178679999999</v>
          </cell>
        </row>
        <row r="419">
          <cell r="J419">
            <v>1230.5178679999999</v>
          </cell>
        </row>
        <row r="423">
          <cell r="J423">
            <v>1230.5178679999999</v>
          </cell>
        </row>
        <row r="427">
          <cell r="J427">
            <v>1230.5178679999999</v>
          </cell>
        </row>
        <row r="431">
          <cell r="J431">
            <v>1230.5178679999999</v>
          </cell>
        </row>
        <row r="435">
          <cell r="J435">
            <v>1230.5178679999999</v>
          </cell>
        </row>
        <row r="449">
          <cell r="J449">
            <v>1230.5178679999999</v>
          </cell>
        </row>
        <row r="451">
          <cell r="J451">
            <v>1230.5178679999999</v>
          </cell>
        </row>
        <row r="453">
          <cell r="J453">
            <v>1230.5178679999999</v>
          </cell>
        </row>
        <row r="455">
          <cell r="J455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1">
          <cell r="J461">
            <v>1230.5178679999999</v>
          </cell>
        </row>
        <row r="483">
          <cell r="K483">
            <v>6994323.8863636358</v>
          </cell>
          <cell r="O483">
            <v>1872362.0454545456</v>
          </cell>
        </row>
        <row r="485">
          <cell r="O485">
            <v>590909.09090909094</v>
          </cell>
        </row>
        <row r="487">
          <cell r="K487">
            <v>141537.5</v>
          </cell>
          <cell r="O487">
            <v>82387.5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96.590909090909093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K572">
            <v>4524.772727272727</v>
          </cell>
          <cell r="O572">
            <v>2754.875</v>
          </cell>
          <cell r="P572">
            <v>96.590909090909093</v>
          </cell>
        </row>
        <row r="573">
          <cell r="K573">
            <v>0</v>
          </cell>
          <cell r="O573">
            <v>0</v>
          </cell>
        </row>
        <row r="574">
          <cell r="K574">
            <v>4251.704545454545</v>
          </cell>
          <cell r="O574">
            <v>2500.556818181818</v>
          </cell>
          <cell r="P574">
            <v>96.590909090909093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K578">
            <v>4524.772727272727</v>
          </cell>
          <cell r="O578">
            <v>2868.5113636363635</v>
          </cell>
          <cell r="P578">
            <v>96.590909090909093</v>
          </cell>
        </row>
        <row r="579">
          <cell r="K579">
            <v>0</v>
          </cell>
          <cell r="O579">
            <v>0</v>
          </cell>
        </row>
        <row r="580">
          <cell r="K580">
            <v>4524.772727272727</v>
          </cell>
          <cell r="O580">
            <v>2868.5113636363635</v>
          </cell>
          <cell r="P580">
            <v>96.590909090909093</v>
          </cell>
        </row>
        <row r="581">
          <cell r="K581">
            <v>0</v>
          </cell>
          <cell r="O581">
            <v>0</v>
          </cell>
        </row>
        <row r="582">
          <cell r="K582">
            <v>4524.772727272727</v>
          </cell>
          <cell r="O582">
            <v>2868.5113636363635</v>
          </cell>
          <cell r="P582">
            <v>96.590909090909093</v>
          </cell>
        </row>
        <row r="583">
          <cell r="K583">
            <v>0</v>
          </cell>
          <cell r="O583">
            <v>0</v>
          </cell>
        </row>
        <row r="584">
          <cell r="K584">
            <v>4524.772727272727</v>
          </cell>
          <cell r="O584">
            <v>2868.5113636363635</v>
          </cell>
          <cell r="P584">
            <v>96.590909090909093</v>
          </cell>
        </row>
        <row r="585">
          <cell r="K585">
            <v>0</v>
          </cell>
          <cell r="O585">
            <v>0</v>
          </cell>
        </row>
        <row r="586">
          <cell r="K586">
            <v>6380.170454545455</v>
          </cell>
          <cell r="O586">
            <v>4699.193181818182</v>
          </cell>
          <cell r="P586">
            <v>96.590909090909093</v>
          </cell>
        </row>
        <row r="587">
          <cell r="K587">
            <v>0</v>
          </cell>
          <cell r="O587">
            <v>0</v>
          </cell>
        </row>
        <row r="588">
          <cell r="I588">
            <v>315.73</v>
          </cell>
          <cell r="J588">
            <v>1680</v>
          </cell>
          <cell r="K588">
            <v>30875.877727272727</v>
          </cell>
          <cell r="L588">
            <v>1052.46</v>
          </cell>
          <cell r="N588">
            <v>140</v>
          </cell>
          <cell r="O588">
            <v>8774.988636363636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378.24</v>
          </cell>
          <cell r="J590">
            <v>1680</v>
          </cell>
          <cell r="K590">
            <v>32687.887727272726</v>
          </cell>
          <cell r="L590">
            <v>1260.78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505.08</v>
          </cell>
          <cell r="J592">
            <v>1680</v>
          </cell>
          <cell r="K592">
            <v>36366.437727272729</v>
          </cell>
          <cell r="L592">
            <v>1683.61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669.46</v>
          </cell>
          <cell r="J594">
            <v>1680</v>
          </cell>
          <cell r="K594">
            <v>41133.357727272727</v>
          </cell>
          <cell r="L594">
            <v>2231.52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16678.964090909092</v>
          </cell>
          <cell r="O604">
            <v>3792.7159090909095</v>
          </cell>
          <cell r="P604">
            <v>96.590909090909093</v>
          </cell>
        </row>
        <row r="605">
          <cell r="K605">
            <v>1392.13</v>
          </cell>
          <cell r="L605">
            <v>69.61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83.6</v>
          </cell>
          <cell r="L607">
            <v>4.18</v>
          </cell>
          <cell r="M607">
            <v>9.02</v>
          </cell>
          <cell r="O607">
            <v>0</v>
          </cell>
        </row>
        <row r="608">
          <cell r="K608">
            <v>4524.772727272727</v>
          </cell>
          <cell r="O608">
            <v>2754.875</v>
          </cell>
          <cell r="P608">
            <v>96.590909090909093</v>
          </cell>
        </row>
        <row r="609">
          <cell r="K609">
            <v>0</v>
          </cell>
          <cell r="O609">
            <v>0</v>
          </cell>
        </row>
        <row r="610">
          <cell r="K610">
            <v>3380.25</v>
          </cell>
          <cell r="O610">
            <v>312.90909090909093</v>
          </cell>
          <cell r="P610">
            <v>96.590909090909093</v>
          </cell>
        </row>
        <row r="611">
          <cell r="K611">
            <v>0</v>
          </cell>
          <cell r="O611">
            <v>0</v>
          </cell>
        </row>
        <row r="612">
          <cell r="K612">
            <v>3136.9886363636365</v>
          </cell>
          <cell r="O612">
            <v>1483.340909090909</v>
          </cell>
          <cell r="P612">
            <v>96.590909090909093</v>
          </cell>
        </row>
        <row r="613">
          <cell r="K613">
            <v>0</v>
          </cell>
          <cell r="O613">
            <v>0</v>
          </cell>
        </row>
        <row r="614">
          <cell r="K614">
            <v>3136.9886363636365</v>
          </cell>
          <cell r="O614">
            <v>1483.340909090909</v>
          </cell>
          <cell r="P614">
            <v>96.590909090909093</v>
          </cell>
        </row>
        <row r="615">
          <cell r="K615">
            <v>0</v>
          </cell>
          <cell r="O615">
            <v>0</v>
          </cell>
        </row>
        <row r="616">
          <cell r="K616">
            <v>3136.9886363636365</v>
          </cell>
          <cell r="O616">
            <v>1483.340909090909</v>
          </cell>
          <cell r="P616">
            <v>96.590909090909093</v>
          </cell>
        </row>
        <row r="617">
          <cell r="K617">
            <v>0</v>
          </cell>
          <cell r="O617">
            <v>0</v>
          </cell>
        </row>
        <row r="618">
          <cell r="K618">
            <v>3136.9886363636365</v>
          </cell>
          <cell r="O618">
            <v>1483.340909090909</v>
          </cell>
          <cell r="P618">
            <v>96.590909090909093</v>
          </cell>
        </row>
        <row r="619">
          <cell r="K619">
            <v>0</v>
          </cell>
          <cell r="O619">
            <v>0</v>
          </cell>
        </row>
        <row r="620">
          <cell r="K620">
            <v>3136.9886363636365</v>
          </cell>
          <cell r="O620">
            <v>1483.340909090909</v>
          </cell>
          <cell r="P620">
            <v>96.590909090909093</v>
          </cell>
        </row>
        <row r="621">
          <cell r="K621">
            <v>0</v>
          </cell>
          <cell r="O621">
            <v>0</v>
          </cell>
        </row>
        <row r="622">
          <cell r="K622">
            <v>3136.9886363636365</v>
          </cell>
          <cell r="O622">
            <v>1483.340909090909</v>
          </cell>
          <cell r="P622">
            <v>96.590909090909093</v>
          </cell>
        </row>
        <row r="623">
          <cell r="K623">
            <v>0</v>
          </cell>
          <cell r="O623">
            <v>0</v>
          </cell>
        </row>
        <row r="624">
          <cell r="K624">
            <v>3136.9886363636365</v>
          </cell>
          <cell r="O624">
            <v>1483.340909090909</v>
          </cell>
          <cell r="P624">
            <v>96.590909090909093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K628">
            <v>3136.9886363636365</v>
          </cell>
          <cell r="O628">
            <v>1483.340909090909</v>
          </cell>
          <cell r="P628">
            <v>96.590909090909093</v>
          </cell>
        </row>
        <row r="629">
          <cell r="K629">
            <v>0</v>
          </cell>
          <cell r="O629">
            <v>0</v>
          </cell>
        </row>
        <row r="630">
          <cell r="K630">
            <v>3136.9886363636365</v>
          </cell>
          <cell r="O630">
            <v>1483.340909090909</v>
          </cell>
          <cell r="P630">
            <v>96.590909090909093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I634">
            <v>585.85</v>
          </cell>
          <cell r="J634">
            <v>1680</v>
          </cell>
          <cell r="K634">
            <v>32929.53318181818</v>
          </cell>
          <cell r="L634">
            <v>1952.83</v>
          </cell>
          <cell r="N634">
            <v>140</v>
          </cell>
          <cell r="O634">
            <v>3107.3749999999995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I636">
            <v>764.06</v>
          </cell>
          <cell r="J636">
            <v>1680</v>
          </cell>
          <cell r="K636">
            <v>38097.753181818181</v>
          </cell>
          <cell r="L636">
            <v>2546.88</v>
          </cell>
          <cell r="N636">
            <v>140</v>
          </cell>
          <cell r="O636">
            <v>3107.3749999999995</v>
          </cell>
          <cell r="P636">
            <v>376.59090909090912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0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70931.839999999997</v>
          </cell>
          <cell r="L667">
            <v>3972.18</v>
          </cell>
          <cell r="M667">
            <v>419.46</v>
          </cell>
          <cell r="N667">
            <v>4218.12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341.6</v>
          </cell>
          <cell r="L669">
            <v>19.13</v>
          </cell>
          <cell r="M669">
            <v>2.02</v>
          </cell>
          <cell r="N669">
            <v>20.309999999999999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328.16</v>
          </cell>
          <cell r="L671">
            <v>18.38</v>
          </cell>
          <cell r="M671">
            <v>1.94</v>
          </cell>
          <cell r="N671">
            <v>19.510000000000002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198.24</v>
          </cell>
          <cell r="L673">
            <v>11.1</v>
          </cell>
          <cell r="M673">
            <v>1.17</v>
          </cell>
          <cell r="N673">
            <v>11.79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4303.7</v>
          </cell>
          <cell r="L681">
            <v>222.71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4286.340909090909</v>
          </cell>
          <cell r="O684">
            <v>1054.3636363636365</v>
          </cell>
          <cell r="P684">
            <v>96.590909090909093</v>
          </cell>
        </row>
        <row r="685">
          <cell r="K685">
            <v>0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1205.7386363636363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13952.670454545454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1046.49</v>
          </cell>
          <cell r="L695">
            <v>54.15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3622.38</v>
          </cell>
          <cell r="L701">
            <v>187.46</v>
          </cell>
          <cell r="O701">
            <v>0</v>
          </cell>
        </row>
        <row r="702">
          <cell r="K702">
            <v>16677.534090909092</v>
          </cell>
          <cell r="O702">
            <v>1254.7272727272727</v>
          </cell>
          <cell r="P702">
            <v>96.590909090909093</v>
          </cell>
        </row>
        <row r="704">
          <cell r="K704">
            <v>9632.3904545454552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6701.7604545454542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3582.0722727272732</v>
          </cell>
          <cell r="O710">
            <v>926.44318181818176</v>
          </cell>
          <cell r="P710">
            <v>96.590909090909093</v>
          </cell>
        </row>
        <row r="711">
          <cell r="K711">
            <v>3622.38</v>
          </cell>
          <cell r="L711">
            <v>187.46</v>
          </cell>
          <cell r="O711">
            <v>0</v>
          </cell>
        </row>
        <row r="712">
          <cell r="K712">
            <v>6157.4881818181821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7199.6140909090909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4600.261363636364</v>
          </cell>
          <cell r="O716">
            <v>891.61363636363637</v>
          </cell>
          <cell r="P716">
            <v>96.590909090909093</v>
          </cell>
        </row>
        <row r="717">
          <cell r="K717">
            <v>3622.38</v>
          </cell>
          <cell r="L717">
            <v>187.46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699.21590909090901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0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210.46</v>
          </cell>
          <cell r="L725">
            <v>10.89</v>
          </cell>
          <cell r="M725">
            <v>32.68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1">
          <cell r="K741">
            <v>147.97</v>
          </cell>
          <cell r="L741">
            <v>7.4</v>
          </cell>
          <cell r="M741">
            <v>22.2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4270.590909090909</v>
          </cell>
          <cell r="O776">
            <v>1033.534090909091</v>
          </cell>
          <cell r="P776">
            <v>96.590909090909093</v>
          </cell>
        </row>
        <row r="777">
          <cell r="K777">
            <v>0</v>
          </cell>
          <cell r="O777">
            <v>0</v>
          </cell>
        </row>
        <row r="778">
          <cell r="K778">
            <v>4430.784090909091</v>
          </cell>
          <cell r="O778">
            <v>1034.4204545454545</v>
          </cell>
          <cell r="P778">
            <v>96.590909090909093</v>
          </cell>
        </row>
        <row r="779">
          <cell r="K779">
            <v>0</v>
          </cell>
          <cell r="O779">
            <v>0</v>
          </cell>
        </row>
        <row r="780">
          <cell r="K780">
            <v>3288.5422727272726</v>
          </cell>
          <cell r="O780">
            <v>905.61363636363637</v>
          </cell>
          <cell r="P780">
            <v>96.590909090909093</v>
          </cell>
        </row>
        <row r="781">
          <cell r="K781">
            <v>828.47</v>
          </cell>
          <cell r="L781">
            <v>42.87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4270.590909090909</v>
          </cell>
          <cell r="O784">
            <v>1033.534090909091</v>
          </cell>
          <cell r="P784">
            <v>96.590909090909093</v>
          </cell>
        </row>
        <row r="785">
          <cell r="K785">
            <v>0</v>
          </cell>
          <cell r="O785">
            <v>0</v>
          </cell>
        </row>
        <row r="786">
          <cell r="K786">
            <v>2158.0231818181819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382.93181818181819</v>
          </cell>
          <cell r="O800">
            <v>233.26136363636365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80.05</v>
          </cell>
          <cell r="O805">
            <v>0</v>
          </cell>
        </row>
        <row r="806">
          <cell r="K806">
            <v>1111.1477272727273</v>
          </cell>
          <cell r="O806">
            <v>581.96590909090912</v>
          </cell>
          <cell r="P806">
            <v>96.590909090909093</v>
          </cell>
        </row>
        <row r="807">
          <cell r="K807">
            <v>0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0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0</v>
          </cell>
          <cell r="O811">
            <v>0</v>
          </cell>
        </row>
        <row r="812">
          <cell r="K812">
            <v>972.47318181818173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2644218.08</v>
          </cell>
          <cell r="L825">
            <v>148076.21</v>
          </cell>
          <cell r="M825">
            <v>15636.65</v>
          </cell>
          <cell r="N825">
            <v>157244.14000000001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13214.43181818182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3277.0622727272726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m"/>
      <sheetName val="Qe"/>
      <sheetName val="Qc"/>
      <sheetName val="Qs"/>
    </sheetNames>
    <sheetDataSet>
      <sheetData sheetId="0"/>
      <sheetData sheetId="1"/>
      <sheetData sheetId="2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T"/>
      <sheetName val="P&amp;G"/>
      <sheetName val="P&amp;G ASA"/>
      <sheetName val="Prices"/>
      <sheetName val="Unit 6"/>
      <sheetName val="Unit 6 ECS(EUR)"/>
      <sheetName val="Unit 6 UK(GBP)"/>
      <sheetName val="Unit 6 ASA"/>
    </sheetNames>
    <sheetDataSet>
      <sheetData sheetId="0" refreshError="1">
        <row r="1">
          <cell r="B1">
            <v>12.105</v>
          </cell>
        </row>
        <row r="2">
          <cell r="B2">
            <v>8.3000000000000007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CEF26-914F-4EBF-BB95-D9D88F03BD8F}">
  <sheetPr>
    <pageSetUpPr fitToPage="1"/>
  </sheetPr>
  <dimension ref="B1:C37"/>
  <sheetViews>
    <sheetView tabSelected="1" view="pageBreakPreview" topLeftCell="A19" zoomScaleNormal="100" zoomScaleSheetLayoutView="100" workbookViewId="0">
      <selection activeCell="C18" sqref="C18"/>
    </sheetView>
  </sheetViews>
  <sheetFormatPr defaultColWidth="9.140625" defaultRowHeight="12.75" x14ac:dyDescent="0.2"/>
  <cols>
    <col min="1" max="1" width="9.140625" style="1"/>
    <col min="2" max="2" width="52.42578125" style="1" customWidth="1"/>
    <col min="3" max="3" width="50.140625" style="1" customWidth="1"/>
    <col min="4" max="16384" width="9.140625" style="1"/>
  </cols>
  <sheetData>
    <row r="1" spans="2:3" ht="13.5" thickBot="1" x14ac:dyDescent="0.25"/>
    <row r="2" spans="2:3" ht="26.25" customHeight="1" x14ac:dyDescent="0.2">
      <c r="B2" s="340" t="s">
        <v>0</v>
      </c>
      <c r="C2" s="341"/>
    </row>
    <row r="3" spans="2:3" ht="12.75" customHeight="1" x14ac:dyDescent="0.2">
      <c r="B3" s="342"/>
      <c r="C3" s="343"/>
    </row>
    <row r="4" spans="2:3" ht="12.75" customHeight="1" x14ac:dyDescent="0.2">
      <c r="B4" s="342"/>
      <c r="C4" s="343"/>
    </row>
    <row r="5" spans="2:3" x14ac:dyDescent="0.2">
      <c r="B5" s="342"/>
      <c r="C5" s="343"/>
    </row>
    <row r="6" spans="2:3" x14ac:dyDescent="0.2">
      <c r="B6" s="2"/>
      <c r="C6" s="3"/>
    </row>
    <row r="7" spans="2:3" ht="33" x14ac:dyDescent="0.2">
      <c r="B7" s="4"/>
      <c r="C7" s="5"/>
    </row>
    <row r="8" spans="2:3" ht="26.25" x14ac:dyDescent="0.2">
      <c r="B8" s="6" t="s">
        <v>1</v>
      </c>
      <c r="C8" s="7"/>
    </row>
    <row r="9" spans="2:3" ht="26.25" x14ac:dyDescent="0.2">
      <c r="B9" s="4"/>
      <c r="C9" s="8"/>
    </row>
    <row r="10" spans="2:3" ht="16.5" customHeight="1" x14ac:dyDescent="0.2">
      <c r="B10" s="344" t="s">
        <v>2</v>
      </c>
      <c r="C10" s="345"/>
    </row>
    <row r="11" spans="2:3" ht="16.5" customHeight="1" x14ac:dyDescent="0.2">
      <c r="B11" s="9"/>
      <c r="C11" s="10"/>
    </row>
    <row r="12" spans="2:3" ht="16.5" customHeight="1" x14ac:dyDescent="0.2">
      <c r="B12" s="9" t="s">
        <v>3</v>
      </c>
      <c r="C12" s="11"/>
    </row>
    <row r="13" spans="2:3" ht="16.5" customHeight="1" x14ac:dyDescent="0.2">
      <c r="B13" s="9"/>
      <c r="C13" s="12"/>
    </row>
    <row r="14" spans="2:3" ht="16.5" customHeight="1" x14ac:dyDescent="0.2">
      <c r="B14" s="13" t="s">
        <v>4</v>
      </c>
      <c r="C14" s="14"/>
    </row>
    <row r="15" spans="2:3" ht="16.5" customHeight="1" x14ac:dyDescent="0.2">
      <c r="B15" s="15"/>
      <c r="C15" s="10"/>
    </row>
    <row r="16" spans="2:3" ht="16.5" customHeight="1" x14ac:dyDescent="0.2">
      <c r="B16" s="9"/>
      <c r="C16" s="16"/>
    </row>
    <row r="17" spans="2:3" ht="16.5" customHeight="1" x14ac:dyDescent="0.2">
      <c r="B17" s="17"/>
      <c r="C17" s="18"/>
    </row>
    <row r="18" spans="2:3" ht="16.5" customHeight="1" x14ac:dyDescent="0.2">
      <c r="B18" s="9" t="s">
        <v>5</v>
      </c>
      <c r="C18" s="16">
        <f>SUMMARY!D17</f>
        <v>0</v>
      </c>
    </row>
    <row r="19" spans="2:3" ht="16.5" customHeight="1" x14ac:dyDescent="0.2">
      <c r="B19" s="19" t="s">
        <v>6</v>
      </c>
      <c r="C19" s="18"/>
    </row>
    <row r="20" spans="2:3" ht="16.5" customHeight="1" x14ac:dyDescent="0.2">
      <c r="B20" s="20"/>
      <c r="C20" s="18"/>
    </row>
    <row r="21" spans="2:3" ht="16.5" customHeight="1" x14ac:dyDescent="0.2">
      <c r="B21" s="9" t="s">
        <v>7</v>
      </c>
      <c r="C21" s="21"/>
    </row>
    <row r="22" spans="2:3" ht="16.5" customHeight="1" x14ac:dyDescent="0.2">
      <c r="B22" s="20"/>
      <c r="C22" s="18"/>
    </row>
    <row r="23" spans="2:3" ht="16.5" customHeight="1" x14ac:dyDescent="0.2">
      <c r="B23" s="22"/>
      <c r="C23" s="21"/>
    </row>
    <row r="24" spans="2:3" ht="16.5" customHeight="1" x14ac:dyDescent="0.2">
      <c r="B24" s="22"/>
      <c r="C24" s="18"/>
    </row>
    <row r="25" spans="2:3" ht="16.5" customHeight="1" x14ac:dyDescent="0.2">
      <c r="B25" s="13"/>
      <c r="C25" s="23"/>
    </row>
    <row r="26" spans="2:3" ht="16.5" customHeight="1" x14ac:dyDescent="0.2">
      <c r="B26" s="24"/>
      <c r="C26" s="25"/>
    </row>
    <row r="27" spans="2:3" ht="16.5" customHeight="1" x14ac:dyDescent="0.2">
      <c r="B27" s="13" t="s">
        <v>8</v>
      </c>
      <c r="C27" s="11"/>
    </row>
    <row r="28" spans="2:3" ht="16.5" customHeight="1" x14ac:dyDescent="0.2">
      <c r="B28" s="24"/>
      <c r="C28" s="25"/>
    </row>
    <row r="29" spans="2:3" ht="16.5" customHeight="1" x14ac:dyDescent="0.2">
      <c r="B29" s="13" t="s">
        <v>9</v>
      </c>
      <c r="C29" s="11"/>
    </row>
    <row r="30" spans="2:3" ht="16.5" customHeight="1" x14ac:dyDescent="0.2">
      <c r="B30" s="22"/>
      <c r="C30" s="10"/>
    </row>
    <row r="31" spans="2:3" ht="16.5" customHeight="1" x14ac:dyDescent="0.2">
      <c r="B31" s="24"/>
      <c r="C31" s="11"/>
    </row>
    <row r="32" spans="2:3" ht="16.5" customHeight="1" x14ac:dyDescent="0.2">
      <c r="B32" s="24"/>
      <c r="C32" s="25"/>
    </row>
    <row r="33" spans="2:3" ht="16.5" customHeight="1" x14ac:dyDescent="0.2">
      <c r="B33" s="13" t="s">
        <v>10</v>
      </c>
      <c r="C33" s="11"/>
    </row>
    <row r="34" spans="2:3" ht="16.5" customHeight="1" x14ac:dyDescent="0.2">
      <c r="B34" s="22"/>
      <c r="C34" s="12"/>
    </row>
    <row r="35" spans="2:3" ht="16.5" customHeight="1" x14ac:dyDescent="0.2">
      <c r="B35" s="22"/>
      <c r="C35" s="26"/>
    </row>
    <row r="36" spans="2:3" ht="16.5" customHeight="1" x14ac:dyDescent="0.2">
      <c r="B36" s="13" t="s">
        <v>11</v>
      </c>
      <c r="C36" s="11"/>
    </row>
    <row r="37" spans="2:3" ht="16.5" customHeight="1" thickBot="1" x14ac:dyDescent="0.25">
      <c r="B37" s="27"/>
      <c r="C37" s="28"/>
    </row>
  </sheetData>
  <sheetProtection algorithmName="SHA-512" hashValue="Al6oDo6lbT7I9tgKHGlLPV62KmOaXbtx4tmhPmbFduGEUabXhdtuu5sKmq6LsNIYayaPUaJoA/EQeucrRCU/Ew==" saltValue="SF61w1tv0br6VUGNUmLMUA==" spinCount="100000" sheet="1" objects="1" scenarios="1"/>
  <mergeCells count="2">
    <mergeCell ref="B2:C5"/>
    <mergeCell ref="B10:C10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7387-79B3-4D62-A487-37EDFB5A3B79}">
  <dimension ref="B1:L1651"/>
  <sheetViews>
    <sheetView view="pageBreakPreview" zoomScale="140" zoomScaleNormal="80" zoomScaleSheetLayoutView="140" workbookViewId="0">
      <selection activeCell="D20" sqref="D20"/>
    </sheetView>
  </sheetViews>
  <sheetFormatPr defaultRowHeight="14.25" x14ac:dyDescent="0.3"/>
  <cols>
    <col min="1" max="1" width="9.140625" style="97"/>
    <col min="2" max="2" width="9" style="97" bestFit="1" customWidth="1"/>
    <col min="3" max="3" width="53.28515625" style="97" customWidth="1"/>
    <col min="4" max="4" width="8.42578125" style="97" customWidth="1"/>
    <col min="5" max="5" width="10.7109375" style="97" customWidth="1"/>
    <col min="6" max="6" width="12" style="97" customWidth="1"/>
    <col min="7" max="7" width="13.28515625" style="97" bestFit="1" customWidth="1"/>
    <col min="8" max="8" width="9.7109375" style="97" bestFit="1" customWidth="1"/>
    <col min="9" max="9" width="30.140625" style="97" customWidth="1"/>
    <col min="10" max="16384" width="9.140625" style="97"/>
  </cols>
  <sheetData>
    <row r="1" spans="2:12" s="29" customFormat="1" ht="25.5" customHeight="1" x14ac:dyDescent="0.3">
      <c r="B1" s="346" t="s">
        <v>12</v>
      </c>
      <c r="C1" s="346"/>
      <c r="D1" s="346"/>
      <c r="E1" s="346"/>
      <c r="F1" s="346"/>
      <c r="G1" s="346"/>
    </row>
    <row r="2" spans="2:12" s="29" customFormat="1" ht="12.75" customHeight="1" thickBot="1" x14ac:dyDescent="0.35">
      <c r="B2" s="30" t="s">
        <v>13</v>
      </c>
    </row>
    <row r="3" spans="2:12" s="29" customFormat="1" ht="15" thickBot="1" x14ac:dyDescent="0.35">
      <c r="B3" s="31" t="s">
        <v>14</v>
      </c>
      <c r="C3" s="32" t="s">
        <v>15</v>
      </c>
      <c r="D3" s="31" t="s">
        <v>16</v>
      </c>
      <c r="E3" s="31" t="s">
        <v>17</v>
      </c>
      <c r="F3" s="31" t="s">
        <v>18</v>
      </c>
      <c r="G3" s="33" t="s">
        <v>19</v>
      </c>
    </row>
    <row r="4" spans="2:12" s="29" customFormat="1" ht="15" thickBot="1" x14ac:dyDescent="0.35">
      <c r="B4" s="34"/>
      <c r="C4" s="35" t="s">
        <v>20</v>
      </c>
      <c r="D4" s="36"/>
      <c r="E4" s="36"/>
      <c r="F4" s="37"/>
      <c r="G4" s="38"/>
    </row>
    <row r="5" spans="2:12" s="29" customFormat="1" x14ac:dyDescent="0.3">
      <c r="B5" s="39"/>
      <c r="C5" s="40" t="s">
        <v>21</v>
      </c>
      <c r="D5" s="41"/>
      <c r="E5" s="42"/>
      <c r="F5" s="43"/>
      <c r="G5" s="44"/>
    </row>
    <row r="6" spans="2:12" s="53" customFormat="1" x14ac:dyDescent="0.3">
      <c r="B6" s="45">
        <v>1</v>
      </c>
      <c r="C6" s="46" t="s">
        <v>22</v>
      </c>
      <c r="D6" s="47" t="s">
        <v>23</v>
      </c>
      <c r="E6" s="48">
        <v>1</v>
      </c>
      <c r="F6" s="49"/>
      <c r="G6" s="50">
        <f>ROUND(E6*F6,2)</f>
        <v>0</v>
      </c>
      <c r="H6" s="51"/>
      <c r="I6" s="52"/>
      <c r="J6" s="52"/>
      <c r="K6" s="52"/>
    </row>
    <row r="7" spans="2:12" s="29" customFormat="1" x14ac:dyDescent="0.3">
      <c r="B7" s="54">
        <v>2</v>
      </c>
      <c r="C7" s="55" t="s">
        <v>24</v>
      </c>
      <c r="D7" s="56" t="s">
        <v>23</v>
      </c>
      <c r="E7" s="57">
        <v>1</v>
      </c>
      <c r="F7" s="58"/>
      <c r="G7" s="50">
        <f>ROUND(E7*F7,2)</f>
        <v>0</v>
      </c>
      <c r="H7" s="51"/>
      <c r="I7" s="52"/>
      <c r="J7" s="52"/>
      <c r="K7" s="52"/>
      <c r="L7" s="53"/>
    </row>
    <row r="8" spans="2:12" s="53" customFormat="1" ht="28.5" x14ac:dyDescent="0.3">
      <c r="B8" s="45">
        <v>3</v>
      </c>
      <c r="C8" s="46" t="s">
        <v>25</v>
      </c>
      <c r="D8" s="47" t="s">
        <v>23</v>
      </c>
      <c r="E8" s="48">
        <v>1</v>
      </c>
      <c r="F8" s="59"/>
      <c r="G8" s="50">
        <f>ROUND(E8*F8,2)</f>
        <v>0</v>
      </c>
      <c r="H8" s="51"/>
      <c r="I8" s="52"/>
      <c r="J8" s="52"/>
      <c r="K8" s="52"/>
    </row>
    <row r="9" spans="2:12" s="29" customFormat="1" x14ac:dyDescent="0.3">
      <c r="B9" s="54"/>
      <c r="C9" s="55"/>
      <c r="D9" s="56"/>
      <c r="E9" s="57"/>
      <c r="F9" s="60"/>
      <c r="G9" s="44"/>
      <c r="H9" s="51"/>
      <c r="I9" s="52"/>
      <c r="J9" s="52"/>
      <c r="K9" s="52"/>
      <c r="L9" s="53"/>
    </row>
    <row r="10" spans="2:12" s="29" customFormat="1" x14ac:dyDescent="0.3">
      <c r="B10" s="54"/>
      <c r="C10" s="61" t="s">
        <v>26</v>
      </c>
      <c r="D10" s="56"/>
      <c r="E10" s="57"/>
      <c r="F10" s="60"/>
      <c r="G10" s="44"/>
      <c r="H10" s="51"/>
      <c r="I10" s="52"/>
      <c r="J10" s="52"/>
      <c r="K10" s="52"/>
      <c r="L10" s="53"/>
    </row>
    <row r="11" spans="2:12" s="29" customFormat="1" x14ac:dyDescent="0.3">
      <c r="B11" s="54"/>
      <c r="C11" s="62" t="s">
        <v>27</v>
      </c>
      <c r="D11" s="56"/>
      <c r="E11" s="57"/>
      <c r="F11" s="63"/>
      <c r="G11" s="44"/>
      <c r="H11" s="51"/>
      <c r="I11" s="52"/>
      <c r="J11" s="52"/>
      <c r="K11" s="52"/>
      <c r="L11" s="53"/>
    </row>
    <row r="12" spans="2:12" s="29" customFormat="1" x14ac:dyDescent="0.3">
      <c r="B12" s="54">
        <v>4</v>
      </c>
      <c r="C12" s="55" t="s">
        <v>28</v>
      </c>
      <c r="D12" s="56" t="s">
        <v>29</v>
      </c>
      <c r="E12" s="57">
        <v>24</v>
      </c>
      <c r="F12" s="64"/>
      <c r="G12" s="50">
        <f>ROUND(E12*F12,2)</f>
        <v>0</v>
      </c>
      <c r="H12" s="51"/>
      <c r="I12" s="52"/>
      <c r="J12" s="52"/>
      <c r="K12" s="52"/>
      <c r="L12" s="53"/>
    </row>
    <row r="13" spans="2:12" s="29" customFormat="1" x14ac:dyDescent="0.3">
      <c r="B13" s="54">
        <v>5</v>
      </c>
      <c r="C13" s="55" t="s">
        <v>30</v>
      </c>
      <c r="D13" s="56" t="s">
        <v>29</v>
      </c>
      <c r="E13" s="57">
        <v>24</v>
      </c>
      <c r="F13" s="64"/>
      <c r="G13" s="50">
        <f>ROUND(E13*F13,2)</f>
        <v>0</v>
      </c>
      <c r="H13" s="51"/>
      <c r="I13" s="52"/>
      <c r="J13" s="52"/>
      <c r="K13" s="52"/>
      <c r="L13" s="53"/>
    </row>
    <row r="14" spans="2:12" s="29" customFormat="1" x14ac:dyDescent="0.3">
      <c r="B14" s="54">
        <v>6</v>
      </c>
      <c r="C14" s="55" t="s">
        <v>31</v>
      </c>
      <c r="D14" s="56" t="s">
        <v>29</v>
      </c>
      <c r="E14" s="57">
        <v>24</v>
      </c>
      <c r="F14" s="64"/>
      <c r="G14" s="50">
        <f>ROUND(E14*F14,2)</f>
        <v>0</v>
      </c>
      <c r="H14" s="51"/>
      <c r="I14" s="52"/>
      <c r="J14" s="52"/>
      <c r="K14" s="52"/>
      <c r="L14" s="53"/>
    </row>
    <row r="15" spans="2:12" s="29" customFormat="1" x14ac:dyDescent="0.3">
      <c r="B15" s="54">
        <v>7</v>
      </c>
      <c r="C15" s="55" t="s">
        <v>32</v>
      </c>
      <c r="D15" s="56" t="s">
        <v>29</v>
      </c>
      <c r="E15" s="57">
        <v>24</v>
      </c>
      <c r="F15" s="64"/>
      <c r="G15" s="50">
        <f>ROUND(E15*F15,2)</f>
        <v>0</v>
      </c>
      <c r="H15" s="51"/>
      <c r="I15" s="52"/>
      <c r="J15" s="52"/>
      <c r="K15" s="52"/>
      <c r="L15" s="53"/>
    </row>
    <row r="16" spans="2:12" s="29" customFormat="1" x14ac:dyDescent="0.3">
      <c r="B16" s="54">
        <v>8</v>
      </c>
      <c r="C16" s="55" t="s">
        <v>33</v>
      </c>
      <c r="D16" s="56" t="s">
        <v>29</v>
      </c>
      <c r="E16" s="57">
        <v>24</v>
      </c>
      <c r="F16" s="64"/>
      <c r="G16" s="50">
        <f>ROUND(E16*F16,2)</f>
        <v>0</v>
      </c>
      <c r="H16" s="51"/>
      <c r="I16" s="52"/>
      <c r="J16" s="52"/>
      <c r="K16" s="52"/>
      <c r="L16" s="53"/>
    </row>
    <row r="17" spans="2:12" s="29" customFormat="1" x14ac:dyDescent="0.3">
      <c r="B17" s="54">
        <v>9</v>
      </c>
      <c r="C17" s="55" t="s">
        <v>34</v>
      </c>
      <c r="D17" s="56" t="s">
        <v>29</v>
      </c>
      <c r="E17" s="57">
        <v>24</v>
      </c>
      <c r="F17" s="65"/>
      <c r="G17" s="50">
        <f t="shared" ref="G17:G24" si="0">ROUND(E17*F17,2)</f>
        <v>0</v>
      </c>
      <c r="H17" s="51"/>
      <c r="I17" s="52"/>
      <c r="J17" s="52"/>
      <c r="K17" s="52"/>
      <c r="L17" s="53"/>
    </row>
    <row r="18" spans="2:12" s="29" customFormat="1" x14ac:dyDescent="0.3">
      <c r="B18" s="54">
        <v>10</v>
      </c>
      <c r="C18" s="55" t="s">
        <v>35</v>
      </c>
      <c r="D18" s="56" t="s">
        <v>29</v>
      </c>
      <c r="E18" s="57">
        <v>24</v>
      </c>
      <c r="F18" s="64"/>
      <c r="G18" s="50">
        <f>ROUND(E18*F18,2)</f>
        <v>0</v>
      </c>
      <c r="H18" s="51"/>
      <c r="I18" s="52"/>
      <c r="J18" s="52"/>
      <c r="K18" s="52"/>
      <c r="L18" s="53"/>
    </row>
    <row r="19" spans="2:12" s="29" customFormat="1" x14ac:dyDescent="0.3">
      <c r="B19" s="54">
        <v>11</v>
      </c>
      <c r="C19" s="55" t="s">
        <v>36</v>
      </c>
      <c r="D19" s="56" t="s">
        <v>29</v>
      </c>
      <c r="E19" s="57">
        <v>24</v>
      </c>
      <c r="F19" s="65"/>
      <c r="G19" s="50">
        <f t="shared" si="0"/>
        <v>0</v>
      </c>
      <c r="H19" s="51"/>
      <c r="I19" s="52"/>
      <c r="J19" s="52"/>
      <c r="K19" s="52"/>
      <c r="L19" s="53"/>
    </row>
    <row r="20" spans="2:12" s="29" customFormat="1" x14ac:dyDescent="0.3">
      <c r="B20" s="54">
        <v>12</v>
      </c>
      <c r="C20" s="55" t="s">
        <v>37</v>
      </c>
      <c r="D20" s="56" t="s">
        <v>29</v>
      </c>
      <c r="E20" s="57">
        <v>24</v>
      </c>
      <c r="F20" s="64"/>
      <c r="G20" s="50">
        <f t="shared" si="0"/>
        <v>0</v>
      </c>
      <c r="H20" s="51"/>
      <c r="I20" s="52"/>
      <c r="J20" s="52"/>
      <c r="K20" s="52"/>
      <c r="L20" s="53"/>
    </row>
    <row r="21" spans="2:12" s="29" customFormat="1" ht="28.5" x14ac:dyDescent="0.3">
      <c r="B21" s="54">
        <v>13</v>
      </c>
      <c r="C21" s="55" t="s">
        <v>38</v>
      </c>
      <c r="D21" s="56" t="s">
        <v>29</v>
      </c>
      <c r="E21" s="57">
        <v>24</v>
      </c>
      <c r="F21" s="64"/>
      <c r="G21" s="50">
        <f t="shared" si="0"/>
        <v>0</v>
      </c>
      <c r="H21" s="51"/>
      <c r="I21" s="52"/>
      <c r="J21" s="52"/>
      <c r="K21" s="52"/>
      <c r="L21" s="53"/>
    </row>
    <row r="22" spans="2:12" s="29" customFormat="1" x14ac:dyDescent="0.3">
      <c r="B22" s="54">
        <v>14</v>
      </c>
      <c r="C22" s="55" t="s">
        <v>39</v>
      </c>
      <c r="D22" s="56" t="s">
        <v>29</v>
      </c>
      <c r="E22" s="57">
        <v>24</v>
      </c>
      <c r="F22" s="64"/>
      <c r="G22" s="50">
        <f t="shared" si="0"/>
        <v>0</v>
      </c>
      <c r="H22" s="51"/>
      <c r="I22" s="52"/>
      <c r="J22" s="52"/>
      <c r="K22" s="52"/>
      <c r="L22" s="53"/>
    </row>
    <row r="23" spans="2:12" s="29" customFormat="1" ht="28.5" x14ac:dyDescent="0.3">
      <c r="B23" s="54">
        <v>15</v>
      </c>
      <c r="C23" s="66" t="s">
        <v>239</v>
      </c>
      <c r="D23" s="56" t="s">
        <v>40</v>
      </c>
      <c r="E23" s="57">
        <v>5000</v>
      </c>
      <c r="F23" s="64"/>
      <c r="G23" s="50">
        <f t="shared" si="0"/>
        <v>0</v>
      </c>
      <c r="H23" s="51"/>
      <c r="I23" s="52"/>
      <c r="J23" s="52"/>
      <c r="K23" s="52"/>
      <c r="L23" s="53"/>
    </row>
    <row r="24" spans="2:12" s="29" customFormat="1" x14ac:dyDescent="0.3">
      <c r="B24" s="54">
        <v>16</v>
      </c>
      <c r="C24" s="55" t="s">
        <v>41</v>
      </c>
      <c r="D24" s="56" t="s">
        <v>40</v>
      </c>
      <c r="E24" s="57">
        <v>5000</v>
      </c>
      <c r="F24" s="64"/>
      <c r="G24" s="50">
        <f t="shared" si="0"/>
        <v>0</v>
      </c>
      <c r="H24" s="51"/>
      <c r="I24" s="52"/>
      <c r="J24" s="52"/>
      <c r="K24" s="52"/>
      <c r="L24" s="53"/>
    </row>
    <row r="25" spans="2:12" s="29" customFormat="1" x14ac:dyDescent="0.3">
      <c r="B25" s="54"/>
      <c r="C25" s="69"/>
      <c r="D25" s="41"/>
      <c r="E25" s="67"/>
      <c r="F25" s="60"/>
      <c r="G25" s="70"/>
      <c r="H25" s="51"/>
      <c r="I25" s="52"/>
      <c r="J25" s="52"/>
      <c r="K25" s="52"/>
      <c r="L25" s="53"/>
    </row>
    <row r="26" spans="2:12" s="29" customFormat="1" ht="15" thickBot="1" x14ac:dyDescent="0.35">
      <c r="B26" s="54"/>
      <c r="C26" s="71"/>
      <c r="D26" s="72"/>
      <c r="E26" s="73"/>
      <c r="F26" s="74"/>
      <c r="G26" s="75">
        <f>SUM(G6:G24)</f>
        <v>0</v>
      </c>
      <c r="H26" s="51"/>
      <c r="I26" s="52"/>
      <c r="J26" s="52"/>
      <c r="K26" s="52"/>
      <c r="L26" s="53"/>
    </row>
    <row r="27" spans="2:12" s="29" customFormat="1" ht="15" thickTop="1" x14ac:dyDescent="0.3">
      <c r="B27" s="54"/>
      <c r="C27" s="71" t="s">
        <v>42</v>
      </c>
      <c r="D27" s="76"/>
      <c r="E27" s="77"/>
      <c r="F27" s="78"/>
      <c r="G27" s="79"/>
      <c r="H27" s="51"/>
      <c r="I27" s="52"/>
      <c r="J27" s="52"/>
      <c r="K27" s="52"/>
      <c r="L27" s="53"/>
    </row>
    <row r="28" spans="2:12" s="29" customFormat="1" x14ac:dyDescent="0.3">
      <c r="B28" s="54">
        <v>17</v>
      </c>
      <c r="C28" s="80" t="s">
        <v>43</v>
      </c>
      <c r="D28" s="76" t="s">
        <v>23</v>
      </c>
      <c r="E28" s="77">
        <v>1</v>
      </c>
      <c r="F28" s="58"/>
      <c r="G28" s="50">
        <f t="shared" ref="G28:G35" si="1">ROUND(E28*F28,2)</f>
        <v>0</v>
      </c>
      <c r="H28" s="51"/>
      <c r="I28" s="52"/>
      <c r="J28" s="52"/>
      <c r="K28" s="52"/>
      <c r="L28" s="53"/>
    </row>
    <row r="29" spans="2:12" s="29" customFormat="1" x14ac:dyDescent="0.3">
      <c r="B29" s="54">
        <v>18</v>
      </c>
      <c r="C29" s="81" t="s">
        <v>44</v>
      </c>
      <c r="D29" s="56" t="s">
        <v>23</v>
      </c>
      <c r="E29" s="57">
        <v>1</v>
      </c>
      <c r="F29" s="58"/>
      <c r="G29" s="50">
        <f t="shared" si="1"/>
        <v>0</v>
      </c>
      <c r="H29" s="51"/>
      <c r="I29" s="52"/>
      <c r="J29" s="52"/>
      <c r="K29" s="52"/>
      <c r="L29" s="53"/>
    </row>
    <row r="30" spans="2:12" s="29" customFormat="1" x14ac:dyDescent="0.3">
      <c r="B30" s="54">
        <v>19</v>
      </c>
      <c r="C30" s="81" t="s">
        <v>45</v>
      </c>
      <c r="D30" s="56" t="s">
        <v>23</v>
      </c>
      <c r="E30" s="57">
        <v>1</v>
      </c>
      <c r="F30" s="58"/>
      <c r="G30" s="50">
        <f t="shared" si="1"/>
        <v>0</v>
      </c>
      <c r="H30" s="51"/>
      <c r="I30" s="52"/>
      <c r="J30" s="52"/>
      <c r="K30" s="52"/>
      <c r="L30" s="53"/>
    </row>
    <row r="31" spans="2:12" s="29" customFormat="1" ht="42.75" x14ac:dyDescent="0.3">
      <c r="B31" s="54">
        <v>20</v>
      </c>
      <c r="C31" s="81" t="s">
        <v>46</v>
      </c>
      <c r="D31" s="56" t="s">
        <v>23</v>
      </c>
      <c r="E31" s="57">
        <v>1</v>
      </c>
      <c r="F31" s="58"/>
      <c r="G31" s="50">
        <f t="shared" si="1"/>
        <v>0</v>
      </c>
      <c r="H31" s="51"/>
      <c r="I31" s="52"/>
      <c r="J31" s="52"/>
      <c r="K31" s="52"/>
      <c r="L31" s="53"/>
    </row>
    <row r="32" spans="2:12" s="29" customFormat="1" x14ac:dyDescent="0.3">
      <c r="B32" s="54">
        <v>21</v>
      </c>
      <c r="C32" s="81" t="s">
        <v>47</v>
      </c>
      <c r="D32" s="56" t="s">
        <v>23</v>
      </c>
      <c r="E32" s="57">
        <v>1</v>
      </c>
      <c r="F32" s="58"/>
      <c r="G32" s="50">
        <f t="shared" si="1"/>
        <v>0</v>
      </c>
      <c r="H32" s="51"/>
      <c r="I32" s="52"/>
      <c r="J32" s="52"/>
      <c r="K32" s="52"/>
      <c r="L32" s="53"/>
    </row>
    <row r="33" spans="2:12" s="29" customFormat="1" x14ac:dyDescent="0.3">
      <c r="B33" s="54">
        <v>22</v>
      </c>
      <c r="C33" s="81" t="s">
        <v>48</v>
      </c>
      <c r="D33" s="56" t="s">
        <v>23</v>
      </c>
      <c r="E33" s="57">
        <v>1</v>
      </c>
      <c r="F33" s="58"/>
      <c r="G33" s="50">
        <f t="shared" si="1"/>
        <v>0</v>
      </c>
      <c r="H33" s="51"/>
      <c r="I33" s="52"/>
      <c r="J33" s="52"/>
      <c r="K33" s="52"/>
      <c r="L33" s="53"/>
    </row>
    <row r="34" spans="2:12" s="29" customFormat="1" x14ac:dyDescent="0.3">
      <c r="B34" s="54">
        <v>23</v>
      </c>
      <c r="C34" s="81" t="s">
        <v>49</v>
      </c>
      <c r="D34" s="56" t="s">
        <v>23</v>
      </c>
      <c r="E34" s="57">
        <v>1</v>
      </c>
      <c r="F34" s="58"/>
      <c r="G34" s="50">
        <f t="shared" si="1"/>
        <v>0</v>
      </c>
      <c r="H34" s="51"/>
      <c r="I34" s="52"/>
      <c r="J34" s="52"/>
      <c r="K34" s="52"/>
      <c r="L34" s="53"/>
    </row>
    <row r="35" spans="2:12" s="29" customFormat="1" x14ac:dyDescent="0.3">
      <c r="B35" s="54">
        <v>24</v>
      </c>
      <c r="C35" s="81" t="s">
        <v>50</v>
      </c>
      <c r="D35" s="56" t="s">
        <v>23</v>
      </c>
      <c r="E35" s="57">
        <v>1</v>
      </c>
      <c r="F35" s="58"/>
      <c r="G35" s="50">
        <f t="shared" si="1"/>
        <v>0</v>
      </c>
      <c r="H35" s="51"/>
      <c r="I35" s="52"/>
      <c r="J35" s="52"/>
      <c r="K35" s="52"/>
      <c r="L35" s="53"/>
    </row>
    <row r="36" spans="2:12" s="29" customFormat="1" ht="27.75" x14ac:dyDescent="0.3">
      <c r="B36" s="54"/>
      <c r="C36" s="82" t="s">
        <v>51</v>
      </c>
      <c r="D36" s="56"/>
      <c r="E36" s="57"/>
      <c r="F36" s="43"/>
      <c r="G36" s="44"/>
      <c r="H36" s="51"/>
      <c r="I36" s="52"/>
      <c r="J36" s="52"/>
      <c r="K36" s="52"/>
      <c r="L36" s="53"/>
    </row>
    <row r="37" spans="2:12" s="29" customFormat="1" x14ac:dyDescent="0.3">
      <c r="B37" s="54">
        <v>25</v>
      </c>
      <c r="C37" s="81" t="s">
        <v>52</v>
      </c>
      <c r="D37" s="56" t="s">
        <v>23</v>
      </c>
      <c r="E37" s="57">
        <v>1</v>
      </c>
      <c r="F37" s="58"/>
      <c r="G37" s="50">
        <f>ROUND(E37*F37,2)</f>
        <v>0</v>
      </c>
      <c r="H37" s="51"/>
      <c r="I37" s="52"/>
      <c r="J37" s="52"/>
      <c r="K37" s="52"/>
      <c r="L37" s="53"/>
    </row>
    <row r="38" spans="2:12" s="29" customFormat="1" ht="28.5" x14ac:dyDescent="0.3">
      <c r="B38" s="54">
        <v>26</v>
      </c>
      <c r="C38" s="81" t="s">
        <v>53</v>
      </c>
      <c r="D38" s="56" t="s">
        <v>23</v>
      </c>
      <c r="E38" s="57">
        <v>1</v>
      </c>
      <c r="F38" s="58"/>
      <c r="G38" s="50">
        <f>ROUND(E38*F38,2)</f>
        <v>0</v>
      </c>
      <c r="H38" s="51"/>
      <c r="I38" s="52"/>
      <c r="J38" s="52"/>
      <c r="K38" s="52"/>
      <c r="L38" s="53"/>
    </row>
    <row r="39" spans="2:12" s="29" customFormat="1" x14ac:dyDescent="0.3">
      <c r="B39" s="54">
        <v>27</v>
      </c>
      <c r="C39" s="81" t="s">
        <v>54</v>
      </c>
      <c r="D39" s="56" t="s">
        <v>23</v>
      </c>
      <c r="E39" s="57">
        <v>1</v>
      </c>
      <c r="F39" s="58"/>
      <c r="G39" s="50">
        <f>ROUND(E39*F39,2)</f>
        <v>0</v>
      </c>
      <c r="H39" s="51"/>
      <c r="I39" s="52"/>
      <c r="J39" s="52"/>
      <c r="K39" s="52"/>
      <c r="L39" s="53"/>
    </row>
    <row r="40" spans="2:12" s="29" customFormat="1" x14ac:dyDescent="0.3">
      <c r="B40" s="54">
        <v>28</v>
      </c>
      <c r="C40" s="81" t="s">
        <v>55</v>
      </c>
      <c r="D40" s="56" t="s">
        <v>23</v>
      </c>
      <c r="E40" s="57">
        <v>1</v>
      </c>
      <c r="F40" s="58"/>
      <c r="G40" s="50">
        <f t="shared" ref="G40" si="2">ROUND(E40*F40,2)</f>
        <v>0</v>
      </c>
      <c r="H40" s="51"/>
      <c r="I40" s="52"/>
      <c r="J40" s="52"/>
      <c r="K40" s="52"/>
      <c r="L40" s="53"/>
    </row>
    <row r="41" spans="2:12" s="29" customFormat="1" x14ac:dyDescent="0.3">
      <c r="B41" s="54">
        <v>29</v>
      </c>
      <c r="C41" s="81" t="s">
        <v>56</v>
      </c>
      <c r="D41" s="56" t="s">
        <v>23</v>
      </c>
      <c r="E41" s="57">
        <v>1</v>
      </c>
      <c r="F41" s="58"/>
      <c r="G41" s="50">
        <f>ROUND(E41*F41,2)</f>
        <v>0</v>
      </c>
      <c r="H41" s="51"/>
      <c r="I41" s="52"/>
      <c r="J41" s="52"/>
      <c r="K41" s="52"/>
      <c r="L41" s="53"/>
    </row>
    <row r="42" spans="2:12" s="29" customFormat="1" x14ac:dyDescent="0.3">
      <c r="B42" s="54"/>
      <c r="C42" s="83" t="s">
        <v>57</v>
      </c>
      <c r="D42" s="56"/>
      <c r="E42" s="57"/>
      <c r="F42" s="43"/>
      <c r="G42" s="50"/>
      <c r="H42" s="51"/>
      <c r="I42" s="52"/>
      <c r="J42" s="52"/>
      <c r="K42" s="52"/>
      <c r="L42" s="53"/>
    </row>
    <row r="43" spans="2:12" s="53" customFormat="1" ht="38.25" customHeight="1" x14ac:dyDescent="0.3">
      <c r="B43" s="54">
        <v>30</v>
      </c>
      <c r="C43" s="84" t="s">
        <v>58</v>
      </c>
      <c r="D43" s="47" t="s">
        <v>23</v>
      </c>
      <c r="E43" s="48">
        <v>1</v>
      </c>
      <c r="F43" s="58"/>
      <c r="G43" s="50">
        <f>ROUND(E43*F43,2)</f>
        <v>0</v>
      </c>
      <c r="H43" s="51"/>
      <c r="I43" s="52"/>
      <c r="J43" s="52"/>
      <c r="K43" s="52"/>
    </row>
    <row r="44" spans="2:12" s="29" customFormat="1" x14ac:dyDescent="0.3">
      <c r="B44" s="54"/>
      <c r="C44" s="85" t="s">
        <v>59</v>
      </c>
      <c r="D44" s="56"/>
      <c r="E44" s="57"/>
      <c r="F44" s="86"/>
      <c r="G44" s="44"/>
      <c r="H44" s="51"/>
      <c r="I44" s="52"/>
      <c r="J44" s="52"/>
      <c r="K44" s="52"/>
      <c r="L44" s="53"/>
    </row>
    <row r="45" spans="2:12" s="53" customFormat="1" x14ac:dyDescent="0.3">
      <c r="B45" s="54">
        <v>31</v>
      </c>
      <c r="C45" s="87" t="s">
        <v>60</v>
      </c>
      <c r="D45" s="47" t="s">
        <v>23</v>
      </c>
      <c r="E45" s="48">
        <v>1</v>
      </c>
      <c r="F45" s="58"/>
      <c r="G45" s="50">
        <f>ROUND(E45*F45,2)</f>
        <v>0</v>
      </c>
      <c r="H45" s="51"/>
      <c r="I45" s="52"/>
      <c r="J45" s="52"/>
      <c r="K45" s="52"/>
    </row>
    <row r="46" spans="2:12" s="29" customFormat="1" x14ac:dyDescent="0.3">
      <c r="B46" s="54"/>
      <c r="C46" s="82" t="s">
        <v>61</v>
      </c>
      <c r="D46" s="56"/>
      <c r="E46" s="57"/>
      <c r="F46" s="86"/>
      <c r="G46" s="44"/>
      <c r="H46" s="51"/>
      <c r="I46" s="52"/>
      <c r="J46" s="52"/>
      <c r="K46" s="52"/>
      <c r="L46" s="53"/>
    </row>
    <row r="47" spans="2:12" s="29" customFormat="1" x14ac:dyDescent="0.3">
      <c r="B47" s="54">
        <v>32</v>
      </c>
      <c r="C47" s="88" t="s">
        <v>62</v>
      </c>
      <c r="D47" s="41" t="s">
        <v>23</v>
      </c>
      <c r="E47" s="67">
        <v>1</v>
      </c>
      <c r="F47" s="68"/>
      <c r="G47" s="50">
        <f>ROUND(E47*F47,2)</f>
        <v>0</v>
      </c>
      <c r="H47" s="51"/>
      <c r="I47" s="52"/>
      <c r="J47" s="52"/>
      <c r="K47" s="52"/>
      <c r="L47" s="53"/>
    </row>
    <row r="48" spans="2:12" s="29" customFormat="1" x14ac:dyDescent="0.3">
      <c r="B48" s="54"/>
      <c r="C48" s="89" t="s">
        <v>63</v>
      </c>
      <c r="D48" s="56"/>
      <c r="E48" s="57"/>
      <c r="F48" s="86"/>
      <c r="G48" s="44"/>
      <c r="H48" s="51"/>
      <c r="I48" s="52"/>
      <c r="J48" s="52"/>
      <c r="K48" s="52"/>
      <c r="L48" s="53"/>
    </row>
    <row r="49" spans="2:12" s="53" customFormat="1" x14ac:dyDescent="0.3">
      <c r="B49" s="54">
        <v>33</v>
      </c>
      <c r="C49" s="87" t="s">
        <v>64</v>
      </c>
      <c r="D49" s="47" t="s">
        <v>23</v>
      </c>
      <c r="E49" s="48">
        <v>1</v>
      </c>
      <c r="F49" s="58"/>
      <c r="G49" s="50">
        <f>ROUND(E49*F49,2)</f>
        <v>0</v>
      </c>
      <c r="H49" s="51"/>
      <c r="I49" s="52"/>
      <c r="J49" s="52"/>
      <c r="K49" s="52"/>
    </row>
    <row r="50" spans="2:12" s="29" customFormat="1" x14ac:dyDescent="0.3">
      <c r="B50" s="54"/>
      <c r="C50" s="90" t="s">
        <v>65</v>
      </c>
      <c r="D50" s="56"/>
      <c r="E50" s="57"/>
      <c r="F50" s="86"/>
      <c r="G50" s="44"/>
      <c r="H50" s="51"/>
      <c r="I50" s="52"/>
      <c r="J50" s="52"/>
      <c r="K50" s="52"/>
      <c r="L50" s="53"/>
    </row>
    <row r="51" spans="2:12" s="53" customFormat="1" x14ac:dyDescent="0.3">
      <c r="B51" s="54">
        <v>34</v>
      </c>
      <c r="C51" s="87" t="s">
        <v>66</v>
      </c>
      <c r="D51" s="47" t="s">
        <v>23</v>
      </c>
      <c r="E51" s="48">
        <v>1</v>
      </c>
      <c r="F51" s="58"/>
      <c r="G51" s="50">
        <f>ROUND(E51*F51,2)</f>
        <v>0</v>
      </c>
      <c r="H51" s="51"/>
      <c r="I51" s="52"/>
      <c r="J51" s="52"/>
      <c r="K51" s="52"/>
    </row>
    <row r="52" spans="2:12" s="29" customFormat="1" x14ac:dyDescent="0.3">
      <c r="B52" s="54"/>
      <c r="C52" s="90" t="s">
        <v>67</v>
      </c>
      <c r="D52" s="56"/>
      <c r="E52" s="57"/>
      <c r="F52" s="86"/>
      <c r="G52" s="44"/>
      <c r="H52" s="51"/>
      <c r="I52" s="52"/>
      <c r="J52" s="52"/>
      <c r="K52" s="52"/>
      <c r="L52" s="53"/>
    </row>
    <row r="53" spans="2:12" s="53" customFormat="1" x14ac:dyDescent="0.3">
      <c r="B53" s="54">
        <v>35</v>
      </c>
      <c r="C53" s="87" t="s">
        <v>68</v>
      </c>
      <c r="D53" s="47" t="s">
        <v>23</v>
      </c>
      <c r="E53" s="48">
        <v>1</v>
      </c>
      <c r="F53" s="58"/>
      <c r="G53" s="50">
        <f>ROUND(E53*F53,2)</f>
        <v>0</v>
      </c>
      <c r="H53" s="51"/>
      <c r="I53" s="52"/>
      <c r="J53" s="52"/>
      <c r="K53" s="52"/>
    </row>
    <row r="54" spans="2:12" s="29" customFormat="1" x14ac:dyDescent="0.3">
      <c r="B54" s="54"/>
      <c r="C54" s="91" t="s">
        <v>69</v>
      </c>
      <c r="D54" s="56"/>
      <c r="E54" s="57"/>
      <c r="F54" s="86"/>
      <c r="G54" s="44"/>
      <c r="H54" s="51"/>
      <c r="I54" s="52"/>
      <c r="J54" s="52"/>
      <c r="K54" s="52"/>
      <c r="L54" s="53"/>
    </row>
    <row r="55" spans="2:12" s="29" customFormat="1" x14ac:dyDescent="0.3">
      <c r="B55" s="54"/>
      <c r="C55" s="92" t="s">
        <v>70</v>
      </c>
      <c r="D55" s="56"/>
      <c r="E55" s="57"/>
      <c r="F55" s="43"/>
      <c r="G55" s="44"/>
      <c r="H55" s="51"/>
      <c r="I55" s="52"/>
      <c r="J55" s="52"/>
      <c r="K55" s="52"/>
      <c r="L55" s="53"/>
    </row>
    <row r="56" spans="2:12" s="29" customFormat="1" ht="28.5" x14ac:dyDescent="0.3">
      <c r="B56" s="54">
        <v>36</v>
      </c>
      <c r="C56" s="93" t="s">
        <v>71</v>
      </c>
      <c r="D56" s="56" t="s">
        <v>23</v>
      </c>
      <c r="E56" s="57">
        <v>1</v>
      </c>
      <c r="F56" s="58"/>
      <c r="G56" s="50">
        <f>ROUND(E56*F56,2)</f>
        <v>0</v>
      </c>
      <c r="H56" s="51"/>
      <c r="I56" s="52"/>
      <c r="J56" s="52"/>
      <c r="K56" s="52"/>
      <c r="L56" s="53"/>
    </row>
    <row r="57" spans="2:12" s="29" customFormat="1" ht="12.75" customHeight="1" x14ac:dyDescent="0.3">
      <c r="B57" s="54"/>
      <c r="C57" s="94" t="s">
        <v>72</v>
      </c>
      <c r="D57" s="56"/>
      <c r="E57" s="57"/>
      <c r="F57" s="86"/>
      <c r="G57" s="44"/>
      <c r="H57" s="51"/>
      <c r="I57" s="52"/>
      <c r="J57" s="52"/>
      <c r="K57" s="52"/>
      <c r="L57" s="53"/>
    </row>
    <row r="58" spans="2:12" s="53" customFormat="1" ht="42.75" x14ac:dyDescent="0.3">
      <c r="B58" s="54">
        <v>37</v>
      </c>
      <c r="C58" s="87" t="s">
        <v>73</v>
      </c>
      <c r="D58" s="47" t="s">
        <v>23</v>
      </c>
      <c r="E58" s="48">
        <v>1</v>
      </c>
      <c r="F58" s="58"/>
      <c r="G58" s="50">
        <f>ROUND(E58*F58,2)</f>
        <v>0</v>
      </c>
      <c r="H58" s="51"/>
      <c r="I58" s="52"/>
      <c r="J58" s="52"/>
      <c r="K58" s="52"/>
    </row>
    <row r="59" spans="2:12" s="29" customFormat="1" ht="28.5" x14ac:dyDescent="0.3">
      <c r="B59" s="54"/>
      <c r="C59" s="95" t="s">
        <v>74</v>
      </c>
      <c r="D59" s="56"/>
      <c r="E59" s="57"/>
      <c r="F59" s="86"/>
      <c r="G59" s="44"/>
      <c r="H59" s="51"/>
      <c r="I59" s="52"/>
      <c r="J59" s="52"/>
      <c r="K59" s="52"/>
      <c r="L59" s="53"/>
    </row>
    <row r="60" spans="2:12" s="29" customFormat="1" x14ac:dyDescent="0.3">
      <c r="B60" s="54"/>
      <c r="C60" s="95" t="s">
        <v>75</v>
      </c>
      <c r="D60" s="56"/>
      <c r="E60" s="57"/>
      <c r="F60" s="86"/>
      <c r="G60" s="44"/>
      <c r="H60" s="51"/>
      <c r="I60" s="52"/>
      <c r="J60" s="52"/>
      <c r="K60" s="52"/>
      <c r="L60" s="53"/>
    </row>
    <row r="61" spans="2:12" s="53" customFormat="1" x14ac:dyDescent="0.3">
      <c r="B61" s="54">
        <v>38</v>
      </c>
      <c r="C61" s="87" t="s">
        <v>76</v>
      </c>
      <c r="D61" s="47" t="s">
        <v>23</v>
      </c>
      <c r="E61" s="48">
        <v>1</v>
      </c>
      <c r="F61" s="58"/>
      <c r="G61" s="50">
        <f>ROUND(E61*F61,2)</f>
        <v>0</v>
      </c>
      <c r="H61" s="51"/>
      <c r="I61" s="52"/>
      <c r="J61" s="52"/>
      <c r="K61" s="52"/>
    </row>
    <row r="62" spans="2:12" s="29" customFormat="1" x14ac:dyDescent="0.3">
      <c r="B62" s="54"/>
      <c r="C62" s="85" t="s">
        <v>77</v>
      </c>
      <c r="D62" s="56"/>
      <c r="E62" s="57"/>
      <c r="F62" s="86"/>
      <c r="G62" s="44"/>
      <c r="H62" s="51"/>
      <c r="I62" s="52"/>
      <c r="J62" s="52"/>
      <c r="K62" s="52"/>
      <c r="L62" s="53"/>
    </row>
    <row r="63" spans="2:12" s="29" customFormat="1" ht="21" customHeight="1" x14ac:dyDescent="0.3">
      <c r="B63" s="54"/>
      <c r="C63" s="95" t="s">
        <v>78</v>
      </c>
      <c r="D63" s="56"/>
      <c r="E63" s="57"/>
      <c r="F63" s="86"/>
      <c r="G63" s="44"/>
      <c r="H63" s="51"/>
      <c r="I63" s="52"/>
      <c r="J63" s="52"/>
      <c r="K63" s="52"/>
      <c r="L63" s="53"/>
    </row>
    <row r="64" spans="2:12" s="29" customFormat="1" ht="71.25" x14ac:dyDescent="0.3">
      <c r="B64" s="54">
        <v>39</v>
      </c>
      <c r="C64" s="95" t="s">
        <v>79</v>
      </c>
      <c r="D64" s="56" t="s">
        <v>29</v>
      </c>
      <c r="E64" s="57">
        <v>24</v>
      </c>
      <c r="F64" s="58"/>
      <c r="G64" s="50">
        <f>ROUND(E64*F64,2)</f>
        <v>0</v>
      </c>
      <c r="H64" s="51"/>
      <c r="I64" s="52"/>
      <c r="J64" s="52"/>
      <c r="K64" s="52"/>
      <c r="L64" s="53"/>
    </row>
    <row r="65" spans="2:12" s="29" customFormat="1" ht="28.5" x14ac:dyDescent="0.3">
      <c r="B65" s="54">
        <v>40</v>
      </c>
      <c r="C65" s="95" t="s">
        <v>236</v>
      </c>
      <c r="D65" s="56" t="s">
        <v>29</v>
      </c>
      <c r="E65" s="57">
        <v>24</v>
      </c>
      <c r="F65" s="58"/>
      <c r="G65" s="50">
        <f t="shared" ref="G65:G67" si="3">ROUND(E65*F65,2)</f>
        <v>0</v>
      </c>
      <c r="H65" s="51"/>
      <c r="I65" s="52"/>
      <c r="J65" s="52"/>
      <c r="K65" s="52"/>
      <c r="L65" s="53"/>
    </row>
    <row r="66" spans="2:12" s="29" customFormat="1" ht="42.75" x14ac:dyDescent="0.3">
      <c r="B66" s="54">
        <v>41</v>
      </c>
      <c r="C66" s="95" t="s">
        <v>237</v>
      </c>
      <c r="D66" s="56" t="s">
        <v>29</v>
      </c>
      <c r="E66" s="57">
        <v>24</v>
      </c>
      <c r="F66" s="58"/>
      <c r="G66" s="50">
        <f t="shared" si="3"/>
        <v>0</v>
      </c>
      <c r="H66" s="51"/>
      <c r="I66" s="52"/>
      <c r="J66" s="52"/>
      <c r="K66" s="52"/>
      <c r="L66" s="53"/>
    </row>
    <row r="67" spans="2:12" s="29" customFormat="1" ht="42.75" x14ac:dyDescent="0.3">
      <c r="B67" s="54">
        <v>42</v>
      </c>
      <c r="C67" s="95" t="s">
        <v>238</v>
      </c>
      <c r="D67" s="56" t="s">
        <v>29</v>
      </c>
      <c r="E67" s="57">
        <v>24</v>
      </c>
      <c r="F67" s="58"/>
      <c r="G67" s="50">
        <f t="shared" si="3"/>
        <v>0</v>
      </c>
      <c r="H67" s="51"/>
      <c r="I67" s="52"/>
      <c r="J67" s="52"/>
      <c r="K67" s="52"/>
      <c r="L67" s="53"/>
    </row>
    <row r="68" spans="2:12" ht="15" thickBot="1" x14ac:dyDescent="0.35">
      <c r="B68" s="96"/>
      <c r="C68" s="92"/>
      <c r="D68" s="41"/>
      <c r="E68" s="67"/>
      <c r="F68" s="60"/>
      <c r="G68" s="70">
        <f>SUM(G27:G67)</f>
        <v>0</v>
      </c>
      <c r="L68" s="53"/>
    </row>
    <row r="69" spans="2:12" s="102" customFormat="1" thickBot="1" x14ac:dyDescent="0.3">
      <c r="B69" s="98"/>
      <c r="C69" s="99" t="s">
        <v>80</v>
      </c>
      <c r="D69" s="100"/>
      <c r="E69" s="100"/>
      <c r="F69" s="101"/>
      <c r="G69" s="101">
        <f>G68+G26</f>
        <v>0</v>
      </c>
    </row>
    <row r="70" spans="2:12" ht="12.75" customHeight="1" x14ac:dyDescent="0.3"/>
    <row r="71" spans="2:12" ht="12.75" customHeight="1" x14ac:dyDescent="0.3"/>
    <row r="72" spans="2:12" ht="12.75" customHeight="1" x14ac:dyDescent="0.3"/>
    <row r="73" spans="2:12" ht="12.75" customHeight="1" x14ac:dyDescent="0.3"/>
    <row r="74" spans="2:12" ht="12.75" customHeight="1" x14ac:dyDescent="0.3"/>
    <row r="75" spans="2:12" ht="12.75" customHeight="1" x14ac:dyDescent="0.3"/>
    <row r="76" spans="2:12" ht="12.75" customHeight="1" x14ac:dyDescent="0.3"/>
    <row r="77" spans="2:12" ht="12.75" customHeight="1" x14ac:dyDescent="0.3"/>
    <row r="78" spans="2:12" ht="12.75" customHeight="1" x14ac:dyDescent="0.3"/>
    <row r="79" spans="2:12" ht="12.75" customHeight="1" x14ac:dyDescent="0.3"/>
    <row r="80" spans="2:12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  <row r="812" ht="12.75" customHeight="1" x14ac:dyDescent="0.3"/>
    <row r="813" ht="12.75" customHeight="1" x14ac:dyDescent="0.3"/>
    <row r="814" ht="12.75" customHeight="1" x14ac:dyDescent="0.3"/>
    <row r="815" ht="12.75" customHeight="1" x14ac:dyDescent="0.3"/>
    <row r="816" ht="12.75" customHeight="1" x14ac:dyDescent="0.3"/>
    <row r="817" ht="12.75" customHeight="1" x14ac:dyDescent="0.3"/>
    <row r="818" ht="12.75" customHeight="1" x14ac:dyDescent="0.3"/>
    <row r="819" ht="12.75" customHeight="1" x14ac:dyDescent="0.3"/>
    <row r="820" ht="12.75" customHeight="1" x14ac:dyDescent="0.3"/>
    <row r="821" ht="12.75" customHeight="1" x14ac:dyDescent="0.3"/>
    <row r="822" ht="12.75" customHeight="1" x14ac:dyDescent="0.3"/>
    <row r="823" ht="12.75" customHeight="1" x14ac:dyDescent="0.3"/>
    <row r="824" ht="12.75" customHeight="1" x14ac:dyDescent="0.3"/>
    <row r="825" ht="12.75" customHeight="1" x14ac:dyDescent="0.3"/>
    <row r="826" ht="12.75" customHeight="1" x14ac:dyDescent="0.3"/>
    <row r="827" ht="12.75" customHeight="1" x14ac:dyDescent="0.3"/>
    <row r="828" ht="12.75" customHeight="1" x14ac:dyDescent="0.3"/>
    <row r="829" ht="12.75" customHeight="1" x14ac:dyDescent="0.3"/>
    <row r="830" ht="12.75" customHeight="1" x14ac:dyDescent="0.3"/>
    <row r="831" ht="12.75" customHeight="1" x14ac:dyDescent="0.3"/>
    <row r="832" ht="12.75" customHeight="1" x14ac:dyDescent="0.3"/>
    <row r="833" ht="12.75" customHeight="1" x14ac:dyDescent="0.3"/>
    <row r="834" ht="12.75" customHeight="1" x14ac:dyDescent="0.3"/>
    <row r="835" ht="12.75" customHeight="1" x14ac:dyDescent="0.3"/>
    <row r="836" ht="12.75" customHeight="1" x14ac:dyDescent="0.3"/>
    <row r="837" ht="12.75" customHeight="1" x14ac:dyDescent="0.3"/>
    <row r="838" ht="12.75" customHeight="1" x14ac:dyDescent="0.3"/>
    <row r="839" ht="12.75" customHeight="1" x14ac:dyDescent="0.3"/>
    <row r="840" ht="12.75" customHeight="1" x14ac:dyDescent="0.3"/>
    <row r="841" ht="12.75" customHeight="1" x14ac:dyDescent="0.3"/>
    <row r="842" ht="12.75" customHeight="1" x14ac:dyDescent="0.3"/>
    <row r="843" ht="12.75" customHeight="1" x14ac:dyDescent="0.3"/>
    <row r="844" ht="12.75" customHeight="1" x14ac:dyDescent="0.3"/>
    <row r="845" ht="12.75" customHeight="1" x14ac:dyDescent="0.3"/>
    <row r="846" ht="12.75" customHeight="1" x14ac:dyDescent="0.3"/>
    <row r="847" ht="12.75" customHeight="1" x14ac:dyDescent="0.3"/>
    <row r="848" ht="12.75" customHeight="1" x14ac:dyDescent="0.3"/>
    <row r="849" ht="12.75" customHeight="1" x14ac:dyDescent="0.3"/>
    <row r="850" ht="12.75" customHeight="1" x14ac:dyDescent="0.3"/>
    <row r="851" ht="12.75" customHeight="1" x14ac:dyDescent="0.3"/>
    <row r="852" ht="12.75" customHeight="1" x14ac:dyDescent="0.3"/>
    <row r="853" ht="12.75" customHeight="1" x14ac:dyDescent="0.3"/>
    <row r="854" ht="12.75" customHeight="1" x14ac:dyDescent="0.3"/>
    <row r="855" ht="12.75" customHeight="1" x14ac:dyDescent="0.3"/>
    <row r="856" ht="12.75" customHeight="1" x14ac:dyDescent="0.3"/>
    <row r="857" ht="12.75" customHeight="1" x14ac:dyDescent="0.3"/>
    <row r="858" ht="12.75" customHeight="1" x14ac:dyDescent="0.3"/>
    <row r="859" ht="12.75" customHeight="1" x14ac:dyDescent="0.3"/>
    <row r="860" ht="12.75" customHeight="1" x14ac:dyDescent="0.3"/>
    <row r="861" ht="12.75" customHeight="1" x14ac:dyDescent="0.3"/>
    <row r="862" ht="12.75" customHeight="1" x14ac:dyDescent="0.3"/>
    <row r="863" ht="12.75" customHeight="1" x14ac:dyDescent="0.3"/>
    <row r="864" ht="12.75" customHeight="1" x14ac:dyDescent="0.3"/>
    <row r="865" ht="12.75" customHeight="1" x14ac:dyDescent="0.3"/>
    <row r="866" ht="12.75" customHeight="1" x14ac:dyDescent="0.3"/>
    <row r="867" ht="12.75" customHeight="1" x14ac:dyDescent="0.3"/>
    <row r="868" ht="12.75" customHeight="1" x14ac:dyDescent="0.3"/>
    <row r="869" ht="12.75" customHeight="1" x14ac:dyDescent="0.3"/>
    <row r="870" ht="12.75" customHeight="1" x14ac:dyDescent="0.3"/>
    <row r="871" ht="12.75" customHeight="1" x14ac:dyDescent="0.3"/>
    <row r="872" ht="12.75" customHeight="1" x14ac:dyDescent="0.3"/>
    <row r="873" ht="12.75" customHeight="1" x14ac:dyDescent="0.3"/>
    <row r="874" ht="12.75" customHeight="1" x14ac:dyDescent="0.3"/>
    <row r="875" ht="12.75" customHeight="1" x14ac:dyDescent="0.3"/>
    <row r="876" ht="12.75" customHeight="1" x14ac:dyDescent="0.3"/>
    <row r="877" ht="12.75" customHeight="1" x14ac:dyDescent="0.3"/>
    <row r="878" ht="12.75" customHeight="1" x14ac:dyDescent="0.3"/>
    <row r="879" ht="12.75" customHeight="1" x14ac:dyDescent="0.3"/>
    <row r="880" ht="12.75" customHeight="1" x14ac:dyDescent="0.3"/>
    <row r="881" ht="12.75" customHeight="1" x14ac:dyDescent="0.3"/>
    <row r="882" ht="12.75" customHeight="1" x14ac:dyDescent="0.3"/>
    <row r="883" ht="12.75" customHeight="1" x14ac:dyDescent="0.3"/>
    <row r="884" ht="12.75" customHeight="1" x14ac:dyDescent="0.3"/>
    <row r="885" ht="12.75" customHeight="1" x14ac:dyDescent="0.3"/>
    <row r="886" ht="12.75" customHeight="1" x14ac:dyDescent="0.3"/>
    <row r="887" ht="12.75" customHeight="1" x14ac:dyDescent="0.3"/>
    <row r="888" ht="12.75" customHeight="1" x14ac:dyDescent="0.3"/>
    <row r="889" ht="12.75" customHeight="1" x14ac:dyDescent="0.3"/>
    <row r="890" ht="12.75" customHeight="1" x14ac:dyDescent="0.3"/>
    <row r="891" ht="12.75" customHeight="1" x14ac:dyDescent="0.3"/>
    <row r="892" ht="12.75" customHeight="1" x14ac:dyDescent="0.3"/>
    <row r="893" ht="12.75" customHeight="1" x14ac:dyDescent="0.3"/>
    <row r="894" ht="12.75" customHeight="1" x14ac:dyDescent="0.3"/>
    <row r="895" ht="12.75" customHeight="1" x14ac:dyDescent="0.3"/>
    <row r="896" ht="12.75" customHeight="1" x14ac:dyDescent="0.3"/>
    <row r="897" ht="12.75" customHeight="1" x14ac:dyDescent="0.3"/>
    <row r="898" ht="12.75" customHeight="1" x14ac:dyDescent="0.3"/>
    <row r="899" ht="12.75" customHeight="1" x14ac:dyDescent="0.3"/>
    <row r="900" ht="12.75" customHeight="1" x14ac:dyDescent="0.3"/>
    <row r="901" ht="12.75" customHeight="1" x14ac:dyDescent="0.3"/>
    <row r="902" ht="12.75" customHeight="1" x14ac:dyDescent="0.3"/>
    <row r="903" ht="12.75" customHeight="1" x14ac:dyDescent="0.3"/>
    <row r="904" ht="12.75" customHeight="1" x14ac:dyDescent="0.3"/>
    <row r="905" ht="12.75" customHeight="1" x14ac:dyDescent="0.3"/>
    <row r="906" ht="12.75" customHeight="1" x14ac:dyDescent="0.3"/>
    <row r="907" ht="12.75" customHeight="1" x14ac:dyDescent="0.3"/>
    <row r="908" ht="12.75" customHeight="1" x14ac:dyDescent="0.3"/>
    <row r="909" ht="12.75" customHeight="1" x14ac:dyDescent="0.3"/>
    <row r="910" ht="12.75" customHeight="1" x14ac:dyDescent="0.3"/>
    <row r="911" ht="12.75" customHeight="1" x14ac:dyDescent="0.3"/>
    <row r="912" ht="12.75" customHeight="1" x14ac:dyDescent="0.3"/>
    <row r="913" ht="12.75" customHeight="1" x14ac:dyDescent="0.3"/>
    <row r="914" ht="12.75" customHeight="1" x14ac:dyDescent="0.3"/>
    <row r="915" ht="12.75" customHeight="1" x14ac:dyDescent="0.3"/>
    <row r="916" ht="12.75" customHeight="1" x14ac:dyDescent="0.3"/>
    <row r="917" ht="12.75" customHeight="1" x14ac:dyDescent="0.3"/>
    <row r="918" ht="12.75" customHeight="1" x14ac:dyDescent="0.3"/>
    <row r="919" ht="12.75" customHeight="1" x14ac:dyDescent="0.3"/>
    <row r="920" ht="12.75" customHeight="1" x14ac:dyDescent="0.3"/>
    <row r="921" ht="12.75" customHeight="1" x14ac:dyDescent="0.3"/>
    <row r="922" ht="12.75" customHeight="1" x14ac:dyDescent="0.3"/>
    <row r="923" ht="12.75" customHeight="1" x14ac:dyDescent="0.3"/>
    <row r="924" ht="12.75" customHeight="1" x14ac:dyDescent="0.3"/>
    <row r="925" ht="12.75" customHeight="1" x14ac:dyDescent="0.3"/>
    <row r="926" ht="12.75" customHeight="1" x14ac:dyDescent="0.3"/>
    <row r="927" ht="12.75" customHeight="1" x14ac:dyDescent="0.3"/>
    <row r="928" ht="12.75" customHeight="1" x14ac:dyDescent="0.3"/>
    <row r="929" ht="12.75" customHeight="1" x14ac:dyDescent="0.3"/>
    <row r="930" ht="12.75" customHeight="1" x14ac:dyDescent="0.3"/>
    <row r="931" ht="12.75" customHeight="1" x14ac:dyDescent="0.3"/>
    <row r="932" ht="12.75" customHeight="1" x14ac:dyDescent="0.3"/>
    <row r="933" ht="12.75" customHeight="1" x14ac:dyDescent="0.3"/>
    <row r="934" ht="12.75" customHeight="1" x14ac:dyDescent="0.3"/>
    <row r="935" ht="12.75" customHeight="1" x14ac:dyDescent="0.3"/>
    <row r="936" ht="12.75" customHeight="1" x14ac:dyDescent="0.3"/>
    <row r="937" ht="12.75" customHeight="1" x14ac:dyDescent="0.3"/>
    <row r="938" ht="12.75" customHeight="1" x14ac:dyDescent="0.3"/>
    <row r="939" ht="12.75" customHeight="1" x14ac:dyDescent="0.3"/>
    <row r="940" ht="12.75" customHeight="1" x14ac:dyDescent="0.3"/>
    <row r="941" ht="12.75" customHeight="1" x14ac:dyDescent="0.3"/>
    <row r="942" ht="12.75" customHeight="1" x14ac:dyDescent="0.3"/>
    <row r="943" ht="12.75" customHeight="1" x14ac:dyDescent="0.3"/>
    <row r="944" ht="12.75" customHeight="1" x14ac:dyDescent="0.3"/>
    <row r="945" ht="12.75" customHeight="1" x14ac:dyDescent="0.3"/>
    <row r="946" ht="12.75" customHeight="1" x14ac:dyDescent="0.3"/>
    <row r="947" ht="12.75" customHeight="1" x14ac:dyDescent="0.3"/>
    <row r="948" ht="12.75" customHeight="1" x14ac:dyDescent="0.3"/>
    <row r="949" ht="12.75" customHeight="1" x14ac:dyDescent="0.3"/>
    <row r="950" ht="12.75" customHeight="1" x14ac:dyDescent="0.3"/>
    <row r="951" ht="12.75" customHeight="1" x14ac:dyDescent="0.3"/>
    <row r="952" ht="12.75" customHeight="1" x14ac:dyDescent="0.3"/>
    <row r="953" ht="12.75" customHeight="1" x14ac:dyDescent="0.3"/>
    <row r="954" ht="12.75" customHeight="1" x14ac:dyDescent="0.3"/>
    <row r="955" ht="12.75" customHeight="1" x14ac:dyDescent="0.3"/>
    <row r="956" ht="12.75" customHeight="1" x14ac:dyDescent="0.3"/>
    <row r="957" ht="12.75" customHeight="1" x14ac:dyDescent="0.3"/>
    <row r="958" ht="12.75" customHeight="1" x14ac:dyDescent="0.3"/>
    <row r="959" ht="12.75" customHeight="1" x14ac:dyDescent="0.3"/>
    <row r="960" ht="12.75" customHeight="1" x14ac:dyDescent="0.3"/>
    <row r="961" ht="12.75" customHeight="1" x14ac:dyDescent="0.3"/>
    <row r="962" ht="12.75" customHeight="1" x14ac:dyDescent="0.3"/>
    <row r="963" ht="12.75" customHeight="1" x14ac:dyDescent="0.3"/>
    <row r="964" ht="12.75" customHeight="1" x14ac:dyDescent="0.3"/>
    <row r="965" ht="12.75" customHeight="1" x14ac:dyDescent="0.3"/>
    <row r="966" ht="12.75" customHeight="1" x14ac:dyDescent="0.3"/>
    <row r="967" ht="12.75" customHeight="1" x14ac:dyDescent="0.3"/>
    <row r="968" ht="12.75" customHeight="1" x14ac:dyDescent="0.3"/>
    <row r="969" ht="12.75" customHeight="1" x14ac:dyDescent="0.3"/>
    <row r="970" ht="12.75" customHeight="1" x14ac:dyDescent="0.3"/>
    <row r="971" ht="12.75" customHeight="1" x14ac:dyDescent="0.3"/>
    <row r="972" ht="12.75" customHeight="1" x14ac:dyDescent="0.3"/>
    <row r="973" ht="12.75" customHeight="1" x14ac:dyDescent="0.3"/>
    <row r="974" ht="12.75" customHeight="1" x14ac:dyDescent="0.3"/>
    <row r="975" ht="12.75" customHeight="1" x14ac:dyDescent="0.3"/>
    <row r="976" ht="12.75" customHeight="1" x14ac:dyDescent="0.3"/>
    <row r="977" ht="12.75" customHeight="1" x14ac:dyDescent="0.3"/>
    <row r="978" ht="12.75" customHeight="1" x14ac:dyDescent="0.3"/>
    <row r="979" ht="12.75" customHeight="1" x14ac:dyDescent="0.3"/>
    <row r="980" ht="12.75" customHeight="1" x14ac:dyDescent="0.3"/>
    <row r="981" ht="12.75" customHeight="1" x14ac:dyDescent="0.3"/>
    <row r="982" ht="12.75" customHeight="1" x14ac:dyDescent="0.3"/>
    <row r="983" ht="12.75" customHeight="1" x14ac:dyDescent="0.3"/>
    <row r="984" ht="12.75" customHeight="1" x14ac:dyDescent="0.3"/>
    <row r="985" ht="12.75" customHeight="1" x14ac:dyDescent="0.3"/>
    <row r="986" ht="12.75" customHeight="1" x14ac:dyDescent="0.3"/>
    <row r="987" ht="12.75" customHeight="1" x14ac:dyDescent="0.3"/>
    <row r="988" ht="12.75" customHeight="1" x14ac:dyDescent="0.3"/>
    <row r="989" ht="12.75" customHeight="1" x14ac:dyDescent="0.3"/>
    <row r="990" ht="12.75" customHeight="1" x14ac:dyDescent="0.3"/>
    <row r="991" ht="12.75" customHeight="1" x14ac:dyDescent="0.3"/>
    <row r="992" ht="12.75" customHeight="1" x14ac:dyDescent="0.3"/>
    <row r="993" ht="12.75" customHeight="1" x14ac:dyDescent="0.3"/>
    <row r="994" ht="12.75" customHeight="1" x14ac:dyDescent="0.3"/>
    <row r="995" ht="12.75" customHeight="1" x14ac:dyDescent="0.3"/>
    <row r="996" ht="12.75" customHeight="1" x14ac:dyDescent="0.3"/>
    <row r="997" ht="12.75" customHeight="1" x14ac:dyDescent="0.3"/>
    <row r="998" ht="12.75" customHeight="1" x14ac:dyDescent="0.3"/>
    <row r="999" ht="12.75" customHeight="1" x14ac:dyDescent="0.3"/>
    <row r="1000" ht="12.75" customHeight="1" x14ac:dyDescent="0.3"/>
    <row r="1001" ht="12.75" customHeight="1" x14ac:dyDescent="0.3"/>
    <row r="1002" ht="12.75" customHeight="1" x14ac:dyDescent="0.3"/>
    <row r="1003" ht="12.75" customHeight="1" x14ac:dyDescent="0.3"/>
    <row r="1004" ht="12.75" customHeight="1" x14ac:dyDescent="0.3"/>
    <row r="1005" ht="12.75" customHeight="1" x14ac:dyDescent="0.3"/>
    <row r="1006" ht="12.75" customHeight="1" x14ac:dyDescent="0.3"/>
    <row r="1007" ht="12.75" customHeight="1" x14ac:dyDescent="0.3"/>
    <row r="1008" ht="12.75" customHeight="1" x14ac:dyDescent="0.3"/>
    <row r="1009" ht="12.75" customHeight="1" x14ac:dyDescent="0.3"/>
    <row r="1010" ht="12.75" customHeight="1" x14ac:dyDescent="0.3"/>
    <row r="1011" ht="12.75" customHeight="1" x14ac:dyDescent="0.3"/>
    <row r="1012" ht="12.75" customHeight="1" x14ac:dyDescent="0.3"/>
    <row r="1013" ht="12.75" customHeight="1" x14ac:dyDescent="0.3"/>
    <row r="1014" ht="12.75" customHeight="1" x14ac:dyDescent="0.3"/>
    <row r="1015" ht="12.75" customHeight="1" x14ac:dyDescent="0.3"/>
    <row r="1016" ht="12.75" customHeight="1" x14ac:dyDescent="0.3"/>
    <row r="1017" ht="12.75" customHeight="1" x14ac:dyDescent="0.3"/>
    <row r="1018" ht="12.75" customHeight="1" x14ac:dyDescent="0.3"/>
    <row r="1019" ht="12.75" customHeight="1" x14ac:dyDescent="0.3"/>
    <row r="1020" ht="12.75" customHeight="1" x14ac:dyDescent="0.3"/>
    <row r="1021" ht="12.75" customHeight="1" x14ac:dyDescent="0.3"/>
    <row r="1022" ht="12.75" customHeight="1" x14ac:dyDescent="0.3"/>
    <row r="1023" ht="12.75" customHeight="1" x14ac:dyDescent="0.3"/>
    <row r="1024" ht="12.75" customHeight="1" x14ac:dyDescent="0.3"/>
    <row r="1025" ht="12.75" customHeight="1" x14ac:dyDescent="0.3"/>
    <row r="1026" ht="12.75" customHeight="1" x14ac:dyDescent="0.3"/>
    <row r="1027" ht="12.75" customHeight="1" x14ac:dyDescent="0.3"/>
    <row r="1028" ht="12.75" customHeight="1" x14ac:dyDescent="0.3"/>
    <row r="1029" ht="12.75" customHeight="1" x14ac:dyDescent="0.3"/>
    <row r="1030" ht="12.75" customHeight="1" x14ac:dyDescent="0.3"/>
    <row r="1031" ht="12.75" customHeight="1" x14ac:dyDescent="0.3"/>
    <row r="1032" ht="12.75" customHeight="1" x14ac:dyDescent="0.3"/>
    <row r="1033" ht="12.75" customHeight="1" x14ac:dyDescent="0.3"/>
    <row r="1034" ht="12.75" customHeight="1" x14ac:dyDescent="0.3"/>
    <row r="1035" ht="12.75" customHeight="1" x14ac:dyDescent="0.3"/>
    <row r="1036" ht="12.75" customHeight="1" x14ac:dyDescent="0.3"/>
    <row r="1037" ht="12.75" customHeight="1" x14ac:dyDescent="0.3"/>
    <row r="1038" ht="12.75" customHeight="1" x14ac:dyDescent="0.3"/>
    <row r="1039" ht="12.75" customHeight="1" x14ac:dyDescent="0.3"/>
    <row r="1040" ht="12.75" customHeight="1" x14ac:dyDescent="0.3"/>
    <row r="1041" ht="12.75" customHeight="1" x14ac:dyDescent="0.3"/>
    <row r="1042" ht="12.75" customHeight="1" x14ac:dyDescent="0.3"/>
    <row r="1043" ht="12.75" customHeight="1" x14ac:dyDescent="0.3"/>
    <row r="1044" ht="12.75" customHeight="1" x14ac:dyDescent="0.3"/>
    <row r="1045" ht="12.75" customHeight="1" x14ac:dyDescent="0.3"/>
    <row r="1046" ht="12.75" customHeight="1" x14ac:dyDescent="0.3"/>
    <row r="1047" ht="12.75" customHeight="1" x14ac:dyDescent="0.3"/>
    <row r="1048" ht="12.75" customHeight="1" x14ac:dyDescent="0.3"/>
    <row r="1049" ht="12.75" customHeight="1" x14ac:dyDescent="0.3"/>
    <row r="1050" ht="12.75" customHeight="1" x14ac:dyDescent="0.3"/>
    <row r="1051" ht="12.75" customHeight="1" x14ac:dyDescent="0.3"/>
    <row r="1052" ht="12.75" customHeight="1" x14ac:dyDescent="0.3"/>
    <row r="1053" ht="12.75" customHeight="1" x14ac:dyDescent="0.3"/>
    <row r="1054" ht="12.75" customHeight="1" x14ac:dyDescent="0.3"/>
    <row r="1055" ht="12.75" customHeight="1" x14ac:dyDescent="0.3"/>
    <row r="1056" ht="12.75" customHeight="1" x14ac:dyDescent="0.3"/>
    <row r="1057" ht="12.75" customHeight="1" x14ac:dyDescent="0.3"/>
    <row r="1058" ht="12.75" customHeight="1" x14ac:dyDescent="0.3"/>
    <row r="1059" ht="12.75" customHeight="1" x14ac:dyDescent="0.3"/>
    <row r="1060" ht="12.75" customHeight="1" x14ac:dyDescent="0.3"/>
    <row r="1061" ht="12.75" customHeight="1" x14ac:dyDescent="0.3"/>
    <row r="1062" ht="12.75" customHeight="1" x14ac:dyDescent="0.3"/>
    <row r="1063" ht="12.75" customHeight="1" x14ac:dyDescent="0.3"/>
    <row r="1064" ht="12.75" customHeight="1" x14ac:dyDescent="0.3"/>
    <row r="1065" ht="12.75" customHeight="1" x14ac:dyDescent="0.3"/>
    <row r="1066" ht="12.75" customHeight="1" x14ac:dyDescent="0.3"/>
    <row r="1067" ht="12.75" customHeight="1" x14ac:dyDescent="0.3"/>
    <row r="1068" ht="12.75" customHeight="1" x14ac:dyDescent="0.3"/>
    <row r="1069" ht="12.75" customHeight="1" x14ac:dyDescent="0.3"/>
    <row r="1070" ht="12.75" customHeight="1" x14ac:dyDescent="0.3"/>
    <row r="1071" ht="12.75" customHeight="1" x14ac:dyDescent="0.3"/>
    <row r="1072" ht="12.75" customHeight="1" x14ac:dyDescent="0.3"/>
    <row r="1073" ht="12.75" customHeight="1" x14ac:dyDescent="0.3"/>
    <row r="1074" ht="12.75" customHeight="1" x14ac:dyDescent="0.3"/>
    <row r="1075" ht="12.75" customHeight="1" x14ac:dyDescent="0.3"/>
    <row r="1076" ht="12.75" customHeight="1" x14ac:dyDescent="0.3"/>
    <row r="1077" ht="12.75" customHeight="1" x14ac:dyDescent="0.3"/>
    <row r="1078" ht="12.75" customHeight="1" x14ac:dyDescent="0.3"/>
    <row r="1079" ht="12.75" customHeight="1" x14ac:dyDescent="0.3"/>
    <row r="1080" ht="12.75" customHeight="1" x14ac:dyDescent="0.3"/>
    <row r="1081" ht="12.75" customHeight="1" x14ac:dyDescent="0.3"/>
    <row r="1082" ht="12.75" customHeight="1" x14ac:dyDescent="0.3"/>
    <row r="1083" ht="12.75" customHeight="1" x14ac:dyDescent="0.3"/>
    <row r="1084" ht="12.75" customHeight="1" x14ac:dyDescent="0.3"/>
    <row r="1085" ht="12.75" customHeight="1" x14ac:dyDescent="0.3"/>
    <row r="1086" ht="12.75" customHeight="1" x14ac:dyDescent="0.3"/>
    <row r="1087" ht="12.75" customHeight="1" x14ac:dyDescent="0.3"/>
    <row r="1088" ht="12.75" customHeight="1" x14ac:dyDescent="0.3"/>
    <row r="1089" ht="12.75" customHeight="1" x14ac:dyDescent="0.3"/>
    <row r="1090" ht="12.75" customHeight="1" x14ac:dyDescent="0.3"/>
    <row r="1091" ht="12.75" customHeight="1" x14ac:dyDescent="0.3"/>
    <row r="1092" ht="12.75" customHeight="1" x14ac:dyDescent="0.3"/>
    <row r="1093" ht="12.75" customHeight="1" x14ac:dyDescent="0.3"/>
    <row r="1094" ht="12.75" customHeight="1" x14ac:dyDescent="0.3"/>
    <row r="1095" ht="12.75" customHeight="1" x14ac:dyDescent="0.3"/>
    <row r="1096" ht="12.75" customHeight="1" x14ac:dyDescent="0.3"/>
    <row r="1097" ht="12.75" customHeight="1" x14ac:dyDescent="0.3"/>
    <row r="1098" ht="12.75" customHeight="1" x14ac:dyDescent="0.3"/>
    <row r="1099" ht="12.75" customHeight="1" x14ac:dyDescent="0.3"/>
    <row r="1100" ht="12.75" customHeight="1" x14ac:dyDescent="0.3"/>
    <row r="1101" ht="12.75" customHeight="1" x14ac:dyDescent="0.3"/>
    <row r="1102" ht="12.75" customHeight="1" x14ac:dyDescent="0.3"/>
    <row r="1103" ht="12.75" customHeight="1" x14ac:dyDescent="0.3"/>
    <row r="1104" ht="12.75" customHeight="1" x14ac:dyDescent="0.3"/>
    <row r="1105" ht="12.75" customHeight="1" x14ac:dyDescent="0.3"/>
    <row r="1106" ht="12.75" customHeight="1" x14ac:dyDescent="0.3"/>
    <row r="1107" ht="12.75" customHeight="1" x14ac:dyDescent="0.3"/>
    <row r="1108" ht="12.75" customHeight="1" x14ac:dyDescent="0.3"/>
    <row r="1109" ht="12.75" customHeight="1" x14ac:dyDescent="0.3"/>
    <row r="1110" ht="12.75" customHeight="1" x14ac:dyDescent="0.3"/>
    <row r="1111" ht="12.75" customHeight="1" x14ac:dyDescent="0.3"/>
    <row r="1112" ht="12.75" customHeight="1" x14ac:dyDescent="0.3"/>
    <row r="1113" ht="12.75" customHeight="1" x14ac:dyDescent="0.3"/>
    <row r="1114" ht="12.75" customHeight="1" x14ac:dyDescent="0.3"/>
    <row r="1115" ht="12.75" customHeight="1" x14ac:dyDescent="0.3"/>
    <row r="1116" ht="12.75" customHeight="1" x14ac:dyDescent="0.3"/>
    <row r="1117" ht="12.75" customHeight="1" x14ac:dyDescent="0.3"/>
    <row r="1118" ht="12.75" customHeight="1" x14ac:dyDescent="0.3"/>
    <row r="1119" ht="12.75" customHeight="1" x14ac:dyDescent="0.3"/>
    <row r="1120" ht="12.75" customHeight="1" x14ac:dyDescent="0.3"/>
    <row r="1121" ht="12.75" customHeight="1" x14ac:dyDescent="0.3"/>
    <row r="1122" ht="12.75" customHeight="1" x14ac:dyDescent="0.3"/>
    <row r="1123" ht="12.75" customHeight="1" x14ac:dyDescent="0.3"/>
    <row r="1124" ht="12.75" customHeight="1" x14ac:dyDescent="0.3"/>
    <row r="1125" ht="12.75" customHeight="1" x14ac:dyDescent="0.3"/>
    <row r="1126" ht="12.75" customHeight="1" x14ac:dyDescent="0.3"/>
    <row r="1127" ht="12.75" customHeight="1" x14ac:dyDescent="0.3"/>
    <row r="1128" ht="12.75" customHeight="1" x14ac:dyDescent="0.3"/>
    <row r="1129" ht="12.75" customHeight="1" x14ac:dyDescent="0.3"/>
    <row r="1130" ht="12.75" customHeight="1" x14ac:dyDescent="0.3"/>
    <row r="1131" ht="12.75" customHeight="1" x14ac:dyDescent="0.3"/>
    <row r="1132" ht="12.75" customHeight="1" x14ac:dyDescent="0.3"/>
    <row r="1133" ht="12.75" customHeight="1" x14ac:dyDescent="0.3"/>
    <row r="1134" ht="12.75" customHeight="1" x14ac:dyDescent="0.3"/>
    <row r="1135" ht="12.75" customHeight="1" x14ac:dyDescent="0.3"/>
    <row r="1136" ht="12.75" customHeight="1" x14ac:dyDescent="0.3"/>
    <row r="1137" ht="12.75" customHeight="1" x14ac:dyDescent="0.3"/>
    <row r="1138" ht="12.75" customHeight="1" x14ac:dyDescent="0.3"/>
    <row r="1139" ht="12.75" customHeight="1" x14ac:dyDescent="0.3"/>
    <row r="1140" ht="12.75" customHeight="1" x14ac:dyDescent="0.3"/>
    <row r="1141" ht="12.75" customHeight="1" x14ac:dyDescent="0.3"/>
    <row r="1142" ht="12.75" customHeight="1" x14ac:dyDescent="0.3"/>
    <row r="1143" ht="12.75" customHeight="1" x14ac:dyDescent="0.3"/>
    <row r="1144" ht="12.75" customHeight="1" x14ac:dyDescent="0.3"/>
    <row r="1145" ht="12.75" customHeight="1" x14ac:dyDescent="0.3"/>
    <row r="1146" ht="12.75" customHeight="1" x14ac:dyDescent="0.3"/>
    <row r="1147" ht="12.75" customHeight="1" x14ac:dyDescent="0.3"/>
    <row r="1148" ht="12.75" customHeight="1" x14ac:dyDescent="0.3"/>
    <row r="1149" ht="12.75" customHeight="1" x14ac:dyDescent="0.3"/>
    <row r="1150" ht="12.75" customHeight="1" x14ac:dyDescent="0.3"/>
    <row r="1151" ht="12.75" customHeight="1" x14ac:dyDescent="0.3"/>
    <row r="1152" ht="12.75" customHeight="1" x14ac:dyDescent="0.3"/>
    <row r="1153" ht="12.75" customHeight="1" x14ac:dyDescent="0.3"/>
    <row r="1154" ht="12.75" customHeight="1" x14ac:dyDescent="0.3"/>
    <row r="1155" ht="12.75" customHeight="1" x14ac:dyDescent="0.3"/>
    <row r="1156" ht="12.75" customHeight="1" x14ac:dyDescent="0.3"/>
    <row r="1157" ht="12.75" customHeight="1" x14ac:dyDescent="0.3"/>
    <row r="1158" ht="12.75" customHeight="1" x14ac:dyDescent="0.3"/>
    <row r="1159" ht="12.75" customHeight="1" x14ac:dyDescent="0.3"/>
    <row r="1160" ht="12.75" customHeight="1" x14ac:dyDescent="0.3"/>
    <row r="1161" ht="12.75" customHeight="1" x14ac:dyDescent="0.3"/>
    <row r="1162" ht="12.75" customHeight="1" x14ac:dyDescent="0.3"/>
    <row r="1163" ht="12.75" customHeight="1" x14ac:dyDescent="0.3"/>
    <row r="1164" ht="12.75" customHeight="1" x14ac:dyDescent="0.3"/>
    <row r="1165" ht="12.75" customHeight="1" x14ac:dyDescent="0.3"/>
    <row r="1166" ht="12.75" customHeight="1" x14ac:dyDescent="0.3"/>
    <row r="1167" ht="12.75" customHeight="1" x14ac:dyDescent="0.3"/>
    <row r="1168" ht="12.75" customHeight="1" x14ac:dyDescent="0.3"/>
    <row r="1169" ht="12.75" customHeight="1" x14ac:dyDescent="0.3"/>
    <row r="1170" ht="12.75" customHeight="1" x14ac:dyDescent="0.3"/>
    <row r="1171" ht="12.75" customHeight="1" x14ac:dyDescent="0.3"/>
    <row r="1172" ht="12.75" customHeight="1" x14ac:dyDescent="0.3"/>
    <row r="1173" ht="12.75" customHeight="1" x14ac:dyDescent="0.3"/>
    <row r="1174" ht="12.75" customHeight="1" x14ac:dyDescent="0.3"/>
    <row r="1175" ht="12.75" customHeight="1" x14ac:dyDescent="0.3"/>
    <row r="1176" ht="12.75" customHeight="1" x14ac:dyDescent="0.3"/>
    <row r="1177" ht="12.75" customHeight="1" x14ac:dyDescent="0.3"/>
    <row r="1178" ht="12.75" customHeight="1" x14ac:dyDescent="0.3"/>
    <row r="1179" ht="12.75" customHeight="1" x14ac:dyDescent="0.3"/>
    <row r="1180" ht="12.75" customHeight="1" x14ac:dyDescent="0.3"/>
    <row r="1181" ht="12.75" customHeight="1" x14ac:dyDescent="0.3"/>
    <row r="1182" ht="12.75" customHeight="1" x14ac:dyDescent="0.3"/>
    <row r="1183" ht="12.75" customHeight="1" x14ac:dyDescent="0.3"/>
    <row r="1184" ht="12.75" customHeight="1" x14ac:dyDescent="0.3"/>
    <row r="1185" ht="12.75" customHeight="1" x14ac:dyDescent="0.3"/>
    <row r="1186" ht="12.75" customHeight="1" x14ac:dyDescent="0.3"/>
    <row r="1187" ht="12.75" customHeight="1" x14ac:dyDescent="0.3"/>
    <row r="1188" ht="12.75" customHeight="1" x14ac:dyDescent="0.3"/>
    <row r="1189" ht="12.75" customHeight="1" x14ac:dyDescent="0.3"/>
    <row r="1190" ht="12.75" customHeight="1" x14ac:dyDescent="0.3"/>
    <row r="1191" ht="12.75" customHeight="1" x14ac:dyDescent="0.3"/>
    <row r="1192" ht="12.75" customHeight="1" x14ac:dyDescent="0.3"/>
    <row r="1193" ht="12.75" customHeight="1" x14ac:dyDescent="0.3"/>
    <row r="1194" ht="12.75" customHeight="1" x14ac:dyDescent="0.3"/>
    <row r="1195" ht="12.75" customHeight="1" x14ac:dyDescent="0.3"/>
    <row r="1196" ht="12.75" customHeight="1" x14ac:dyDescent="0.3"/>
    <row r="1197" ht="12.75" customHeight="1" x14ac:dyDescent="0.3"/>
    <row r="1198" ht="12.75" customHeight="1" x14ac:dyDescent="0.3"/>
    <row r="1199" ht="12.75" customHeight="1" x14ac:dyDescent="0.3"/>
    <row r="1200" ht="12.75" customHeight="1" x14ac:dyDescent="0.3"/>
    <row r="1201" ht="12.75" customHeight="1" x14ac:dyDescent="0.3"/>
    <row r="1202" ht="12.75" customHeight="1" x14ac:dyDescent="0.3"/>
    <row r="1203" ht="12.75" customHeight="1" x14ac:dyDescent="0.3"/>
    <row r="1204" ht="12.75" customHeight="1" x14ac:dyDescent="0.3"/>
    <row r="1205" ht="12.75" customHeight="1" x14ac:dyDescent="0.3"/>
    <row r="1206" ht="12.75" customHeight="1" x14ac:dyDescent="0.3"/>
    <row r="1207" ht="12.75" customHeight="1" x14ac:dyDescent="0.3"/>
    <row r="1208" ht="12.75" customHeight="1" x14ac:dyDescent="0.3"/>
    <row r="1209" ht="12.75" customHeight="1" x14ac:dyDescent="0.3"/>
    <row r="1210" ht="12.75" customHeight="1" x14ac:dyDescent="0.3"/>
    <row r="1211" ht="12.75" customHeight="1" x14ac:dyDescent="0.3"/>
    <row r="1212" ht="12.75" customHeight="1" x14ac:dyDescent="0.3"/>
    <row r="1213" ht="12.75" customHeight="1" x14ac:dyDescent="0.3"/>
    <row r="1214" ht="12.75" customHeight="1" x14ac:dyDescent="0.3"/>
    <row r="1215" ht="12.75" customHeight="1" x14ac:dyDescent="0.3"/>
    <row r="1216" ht="12.75" customHeight="1" x14ac:dyDescent="0.3"/>
    <row r="1217" ht="12.75" customHeight="1" x14ac:dyDescent="0.3"/>
    <row r="1218" ht="12.75" customHeight="1" x14ac:dyDescent="0.3"/>
    <row r="1219" ht="12.75" customHeight="1" x14ac:dyDescent="0.3"/>
    <row r="1220" ht="12.75" customHeight="1" x14ac:dyDescent="0.3"/>
    <row r="1221" ht="12.75" customHeight="1" x14ac:dyDescent="0.3"/>
    <row r="1222" ht="12.75" customHeight="1" x14ac:dyDescent="0.3"/>
    <row r="1223" ht="12.75" customHeight="1" x14ac:dyDescent="0.3"/>
    <row r="1224" ht="12.75" customHeight="1" x14ac:dyDescent="0.3"/>
    <row r="1225" ht="12.75" customHeight="1" x14ac:dyDescent="0.3"/>
    <row r="1226" ht="12.75" customHeight="1" x14ac:dyDescent="0.3"/>
    <row r="1227" ht="12.75" customHeight="1" x14ac:dyDescent="0.3"/>
    <row r="1228" ht="12.75" customHeight="1" x14ac:dyDescent="0.3"/>
    <row r="1229" ht="12.75" customHeight="1" x14ac:dyDescent="0.3"/>
    <row r="1230" ht="12.75" customHeight="1" x14ac:dyDescent="0.3"/>
    <row r="1231" ht="12.75" customHeight="1" x14ac:dyDescent="0.3"/>
    <row r="1232" ht="12.75" customHeight="1" x14ac:dyDescent="0.3"/>
    <row r="1233" ht="12.75" customHeight="1" x14ac:dyDescent="0.3"/>
    <row r="1234" ht="12.75" customHeight="1" x14ac:dyDescent="0.3"/>
    <row r="1235" ht="12.75" customHeight="1" x14ac:dyDescent="0.3"/>
    <row r="1236" ht="12.75" customHeight="1" x14ac:dyDescent="0.3"/>
    <row r="1237" ht="12.75" customHeight="1" x14ac:dyDescent="0.3"/>
    <row r="1238" ht="12.75" customHeight="1" x14ac:dyDescent="0.3"/>
    <row r="1239" ht="12.75" customHeight="1" x14ac:dyDescent="0.3"/>
    <row r="1240" ht="12.75" customHeight="1" x14ac:dyDescent="0.3"/>
    <row r="1241" ht="12.75" customHeight="1" x14ac:dyDescent="0.3"/>
    <row r="1242" ht="12.75" customHeight="1" x14ac:dyDescent="0.3"/>
    <row r="1243" ht="12.75" customHeight="1" x14ac:dyDescent="0.3"/>
    <row r="1244" ht="12.75" customHeight="1" x14ac:dyDescent="0.3"/>
    <row r="1245" ht="12.75" customHeight="1" x14ac:dyDescent="0.3"/>
    <row r="1246" ht="12.75" customHeight="1" x14ac:dyDescent="0.3"/>
    <row r="1247" ht="12.75" customHeight="1" x14ac:dyDescent="0.3"/>
    <row r="1248" ht="12.75" customHeight="1" x14ac:dyDescent="0.3"/>
    <row r="1249" ht="12.75" customHeight="1" x14ac:dyDescent="0.3"/>
    <row r="1250" ht="12.75" customHeight="1" x14ac:dyDescent="0.3"/>
    <row r="1251" ht="12.75" customHeight="1" x14ac:dyDescent="0.3"/>
    <row r="1252" ht="12.75" customHeight="1" x14ac:dyDescent="0.3"/>
    <row r="1253" ht="12.75" customHeight="1" x14ac:dyDescent="0.3"/>
    <row r="1254" ht="12.75" customHeight="1" x14ac:dyDescent="0.3"/>
    <row r="1255" ht="12.75" customHeight="1" x14ac:dyDescent="0.3"/>
    <row r="1256" ht="12.75" customHeight="1" x14ac:dyDescent="0.3"/>
    <row r="1257" ht="12.75" customHeight="1" x14ac:dyDescent="0.3"/>
    <row r="1258" ht="12.75" customHeight="1" x14ac:dyDescent="0.3"/>
    <row r="1259" ht="12.75" customHeight="1" x14ac:dyDescent="0.3"/>
    <row r="1260" ht="12.75" customHeight="1" x14ac:dyDescent="0.3"/>
    <row r="1261" ht="12.75" customHeight="1" x14ac:dyDescent="0.3"/>
    <row r="1262" ht="12.75" customHeight="1" x14ac:dyDescent="0.3"/>
    <row r="1263" ht="12.75" customHeight="1" x14ac:dyDescent="0.3"/>
    <row r="1264" ht="12.75" customHeight="1" x14ac:dyDescent="0.3"/>
    <row r="1265" ht="12.75" customHeight="1" x14ac:dyDescent="0.3"/>
    <row r="1266" ht="12.75" customHeight="1" x14ac:dyDescent="0.3"/>
    <row r="1267" ht="12.75" customHeight="1" x14ac:dyDescent="0.3"/>
    <row r="1268" ht="12.75" customHeight="1" x14ac:dyDescent="0.3"/>
    <row r="1269" ht="12.75" customHeight="1" x14ac:dyDescent="0.3"/>
    <row r="1270" ht="12.75" customHeight="1" x14ac:dyDescent="0.3"/>
    <row r="1271" ht="12.75" customHeight="1" x14ac:dyDescent="0.3"/>
    <row r="1272" ht="12.75" customHeight="1" x14ac:dyDescent="0.3"/>
    <row r="1273" ht="12.75" customHeight="1" x14ac:dyDescent="0.3"/>
    <row r="1274" ht="12.75" customHeight="1" x14ac:dyDescent="0.3"/>
    <row r="1275" ht="12.75" customHeight="1" x14ac:dyDescent="0.3"/>
    <row r="1276" ht="12.75" customHeight="1" x14ac:dyDescent="0.3"/>
    <row r="1277" ht="12.75" customHeight="1" x14ac:dyDescent="0.3"/>
    <row r="1278" ht="12.75" customHeight="1" x14ac:dyDescent="0.3"/>
    <row r="1279" ht="12.75" customHeight="1" x14ac:dyDescent="0.3"/>
    <row r="1280" ht="12.75" customHeight="1" x14ac:dyDescent="0.3"/>
    <row r="1281" ht="12.75" customHeight="1" x14ac:dyDescent="0.3"/>
    <row r="1282" ht="12.75" customHeight="1" x14ac:dyDescent="0.3"/>
    <row r="1283" ht="12.75" customHeight="1" x14ac:dyDescent="0.3"/>
    <row r="1284" ht="12.75" customHeight="1" x14ac:dyDescent="0.3"/>
    <row r="1285" ht="12.75" customHeight="1" x14ac:dyDescent="0.3"/>
    <row r="1286" ht="12.75" customHeight="1" x14ac:dyDescent="0.3"/>
    <row r="1287" ht="12.75" customHeight="1" x14ac:dyDescent="0.3"/>
    <row r="1288" ht="12.75" customHeight="1" x14ac:dyDescent="0.3"/>
    <row r="1289" ht="12.75" customHeight="1" x14ac:dyDescent="0.3"/>
    <row r="1290" ht="12.75" customHeight="1" x14ac:dyDescent="0.3"/>
    <row r="1291" ht="12.75" customHeight="1" x14ac:dyDescent="0.3"/>
    <row r="1292" ht="12.75" customHeight="1" x14ac:dyDescent="0.3"/>
    <row r="1293" ht="12.75" customHeight="1" x14ac:dyDescent="0.3"/>
    <row r="1294" ht="12.75" customHeight="1" x14ac:dyDescent="0.3"/>
    <row r="1295" ht="12.75" customHeight="1" x14ac:dyDescent="0.3"/>
    <row r="1296" ht="12.75" customHeight="1" x14ac:dyDescent="0.3"/>
    <row r="1297" ht="12.75" customHeight="1" x14ac:dyDescent="0.3"/>
    <row r="1298" ht="12.75" customHeight="1" x14ac:dyDescent="0.3"/>
    <row r="1299" ht="12.75" customHeight="1" x14ac:dyDescent="0.3"/>
    <row r="1300" ht="12.75" customHeight="1" x14ac:dyDescent="0.3"/>
    <row r="1301" ht="12.75" customHeight="1" x14ac:dyDescent="0.3"/>
    <row r="1302" ht="12.75" customHeight="1" x14ac:dyDescent="0.3"/>
    <row r="1303" ht="12.75" customHeight="1" x14ac:dyDescent="0.3"/>
    <row r="1304" ht="12.75" customHeight="1" x14ac:dyDescent="0.3"/>
    <row r="1305" ht="12.75" customHeight="1" x14ac:dyDescent="0.3"/>
    <row r="1306" ht="12.75" customHeight="1" x14ac:dyDescent="0.3"/>
    <row r="1307" ht="12.75" customHeight="1" x14ac:dyDescent="0.3"/>
    <row r="1308" ht="12.75" customHeight="1" x14ac:dyDescent="0.3"/>
    <row r="1309" ht="12.75" customHeight="1" x14ac:dyDescent="0.3"/>
    <row r="1310" ht="12.75" customHeight="1" x14ac:dyDescent="0.3"/>
    <row r="1311" ht="12.75" customHeight="1" x14ac:dyDescent="0.3"/>
    <row r="1312" ht="12.75" customHeight="1" x14ac:dyDescent="0.3"/>
    <row r="1313" ht="12.75" customHeight="1" x14ac:dyDescent="0.3"/>
    <row r="1314" ht="12.75" customHeight="1" x14ac:dyDescent="0.3"/>
    <row r="1315" ht="12.75" customHeight="1" x14ac:dyDescent="0.3"/>
    <row r="1316" ht="12.75" customHeight="1" x14ac:dyDescent="0.3"/>
    <row r="1317" ht="12.75" customHeight="1" x14ac:dyDescent="0.3"/>
    <row r="1318" ht="12.75" customHeight="1" x14ac:dyDescent="0.3"/>
    <row r="1319" ht="12.75" customHeight="1" x14ac:dyDescent="0.3"/>
    <row r="1320" ht="12.75" customHeight="1" x14ac:dyDescent="0.3"/>
    <row r="1321" ht="12.75" customHeight="1" x14ac:dyDescent="0.3"/>
    <row r="1322" ht="12.75" customHeight="1" x14ac:dyDescent="0.3"/>
    <row r="1323" ht="12.75" customHeight="1" x14ac:dyDescent="0.3"/>
    <row r="1324" ht="12.75" customHeight="1" x14ac:dyDescent="0.3"/>
    <row r="1325" ht="12.75" customHeight="1" x14ac:dyDescent="0.3"/>
    <row r="1326" ht="12.75" customHeight="1" x14ac:dyDescent="0.3"/>
    <row r="1327" ht="12.75" customHeight="1" x14ac:dyDescent="0.3"/>
    <row r="1328" ht="12.75" customHeight="1" x14ac:dyDescent="0.3"/>
    <row r="1329" ht="12.75" customHeight="1" x14ac:dyDescent="0.3"/>
    <row r="1330" ht="12.75" customHeight="1" x14ac:dyDescent="0.3"/>
    <row r="1331" ht="12.75" customHeight="1" x14ac:dyDescent="0.3"/>
    <row r="1332" ht="12.75" customHeight="1" x14ac:dyDescent="0.3"/>
    <row r="1333" ht="12.75" customHeight="1" x14ac:dyDescent="0.3"/>
    <row r="1334" ht="12.75" customHeight="1" x14ac:dyDescent="0.3"/>
    <row r="1335" ht="12.75" customHeight="1" x14ac:dyDescent="0.3"/>
    <row r="1336" ht="12.75" customHeight="1" x14ac:dyDescent="0.3"/>
    <row r="1337" ht="12.75" customHeight="1" x14ac:dyDescent="0.3"/>
    <row r="1338" ht="12.75" customHeight="1" x14ac:dyDescent="0.3"/>
    <row r="1339" ht="12.75" customHeight="1" x14ac:dyDescent="0.3"/>
    <row r="1340" ht="12.75" customHeight="1" x14ac:dyDescent="0.3"/>
    <row r="1341" ht="12.75" customHeight="1" x14ac:dyDescent="0.3"/>
    <row r="1342" ht="12.75" customHeight="1" x14ac:dyDescent="0.3"/>
    <row r="1343" ht="12.75" customHeight="1" x14ac:dyDescent="0.3"/>
    <row r="1344" ht="12.75" customHeight="1" x14ac:dyDescent="0.3"/>
    <row r="1345" ht="12.75" customHeight="1" x14ac:dyDescent="0.3"/>
    <row r="1346" ht="12.75" customHeight="1" x14ac:dyDescent="0.3"/>
    <row r="1347" ht="12.75" customHeight="1" x14ac:dyDescent="0.3"/>
    <row r="1348" ht="12.75" customHeight="1" x14ac:dyDescent="0.3"/>
    <row r="1349" ht="12.75" customHeight="1" x14ac:dyDescent="0.3"/>
    <row r="1350" ht="12.75" customHeight="1" x14ac:dyDescent="0.3"/>
    <row r="1351" ht="12.75" customHeight="1" x14ac:dyDescent="0.3"/>
    <row r="1352" ht="12.75" customHeight="1" x14ac:dyDescent="0.3"/>
    <row r="1353" ht="12.75" customHeight="1" x14ac:dyDescent="0.3"/>
    <row r="1354" ht="12.75" customHeight="1" x14ac:dyDescent="0.3"/>
    <row r="1355" ht="12.75" customHeight="1" x14ac:dyDescent="0.3"/>
    <row r="1356" ht="12.75" customHeight="1" x14ac:dyDescent="0.3"/>
    <row r="1357" ht="12.75" customHeight="1" x14ac:dyDescent="0.3"/>
    <row r="1358" ht="12.75" customHeight="1" x14ac:dyDescent="0.3"/>
    <row r="1359" ht="12.75" customHeight="1" x14ac:dyDescent="0.3"/>
    <row r="1360" ht="12.75" customHeight="1" x14ac:dyDescent="0.3"/>
    <row r="1361" ht="12.75" customHeight="1" x14ac:dyDescent="0.3"/>
    <row r="1362" ht="12.75" customHeight="1" x14ac:dyDescent="0.3"/>
    <row r="1363" ht="12.75" customHeight="1" x14ac:dyDescent="0.3"/>
    <row r="1364" ht="12.75" customHeight="1" x14ac:dyDescent="0.3"/>
    <row r="1365" ht="12.75" customHeight="1" x14ac:dyDescent="0.3"/>
    <row r="1366" ht="12.75" customHeight="1" x14ac:dyDescent="0.3"/>
    <row r="1367" ht="12.75" customHeight="1" x14ac:dyDescent="0.3"/>
    <row r="1368" ht="12.75" customHeight="1" x14ac:dyDescent="0.3"/>
    <row r="1369" ht="12.75" customHeight="1" x14ac:dyDescent="0.3"/>
    <row r="1370" ht="12.75" customHeight="1" x14ac:dyDescent="0.3"/>
    <row r="1371" ht="12.75" customHeight="1" x14ac:dyDescent="0.3"/>
    <row r="1372" ht="12.75" customHeight="1" x14ac:dyDescent="0.3"/>
    <row r="1373" ht="12.75" customHeight="1" x14ac:dyDescent="0.3"/>
    <row r="1374" ht="12.75" customHeight="1" x14ac:dyDescent="0.3"/>
    <row r="1375" ht="12.75" customHeight="1" x14ac:dyDescent="0.3"/>
    <row r="1376" ht="12.75" customHeight="1" x14ac:dyDescent="0.3"/>
    <row r="1377" ht="12.75" customHeight="1" x14ac:dyDescent="0.3"/>
    <row r="1378" ht="12.75" customHeight="1" x14ac:dyDescent="0.3"/>
    <row r="1379" ht="12.75" customHeight="1" x14ac:dyDescent="0.3"/>
    <row r="1380" ht="12.75" customHeight="1" x14ac:dyDescent="0.3"/>
    <row r="1381" ht="12.75" customHeight="1" x14ac:dyDescent="0.3"/>
    <row r="1382" ht="12.75" customHeight="1" x14ac:dyDescent="0.3"/>
    <row r="1383" ht="12.75" customHeight="1" x14ac:dyDescent="0.3"/>
    <row r="1384" ht="12.75" customHeight="1" x14ac:dyDescent="0.3"/>
    <row r="1385" ht="12.75" customHeight="1" x14ac:dyDescent="0.3"/>
    <row r="1386" ht="12.75" customHeight="1" x14ac:dyDescent="0.3"/>
    <row r="1387" ht="12.75" customHeight="1" x14ac:dyDescent="0.3"/>
    <row r="1388" ht="12.75" customHeight="1" x14ac:dyDescent="0.3"/>
    <row r="1389" ht="12.75" customHeight="1" x14ac:dyDescent="0.3"/>
    <row r="1390" ht="12.75" customHeight="1" x14ac:dyDescent="0.3"/>
    <row r="1391" ht="12.75" customHeight="1" x14ac:dyDescent="0.3"/>
    <row r="1392" ht="12.75" customHeight="1" x14ac:dyDescent="0.3"/>
    <row r="1393" ht="12.75" customHeight="1" x14ac:dyDescent="0.3"/>
    <row r="1394" ht="12.75" customHeight="1" x14ac:dyDescent="0.3"/>
    <row r="1395" ht="12.75" customHeight="1" x14ac:dyDescent="0.3"/>
    <row r="1396" ht="12.75" customHeight="1" x14ac:dyDescent="0.3"/>
    <row r="1397" ht="12.75" customHeight="1" x14ac:dyDescent="0.3"/>
    <row r="1398" ht="12.75" customHeight="1" x14ac:dyDescent="0.3"/>
    <row r="1399" ht="12.75" customHeight="1" x14ac:dyDescent="0.3"/>
    <row r="1400" ht="12.75" customHeight="1" x14ac:dyDescent="0.3"/>
    <row r="1401" ht="12.75" customHeight="1" x14ac:dyDescent="0.3"/>
    <row r="1402" ht="12.75" customHeight="1" x14ac:dyDescent="0.3"/>
    <row r="1403" ht="12.75" customHeight="1" x14ac:dyDescent="0.3"/>
    <row r="1404" ht="12.75" customHeight="1" x14ac:dyDescent="0.3"/>
    <row r="1405" ht="12.75" customHeight="1" x14ac:dyDescent="0.3"/>
    <row r="1406" ht="12.75" customHeight="1" x14ac:dyDescent="0.3"/>
    <row r="1407" ht="12.75" customHeight="1" x14ac:dyDescent="0.3"/>
    <row r="1408" ht="12.75" customHeight="1" x14ac:dyDescent="0.3"/>
    <row r="1409" ht="12.75" customHeight="1" x14ac:dyDescent="0.3"/>
    <row r="1410" ht="12.75" customHeight="1" x14ac:dyDescent="0.3"/>
    <row r="1411" ht="12.75" customHeight="1" x14ac:dyDescent="0.3"/>
    <row r="1412" ht="12.75" customHeight="1" x14ac:dyDescent="0.3"/>
    <row r="1413" ht="12.75" customHeight="1" x14ac:dyDescent="0.3"/>
    <row r="1414" ht="12.75" customHeight="1" x14ac:dyDescent="0.3"/>
    <row r="1415" ht="12.75" customHeight="1" x14ac:dyDescent="0.3"/>
    <row r="1416" ht="12.75" customHeight="1" x14ac:dyDescent="0.3"/>
    <row r="1417" ht="12.75" customHeight="1" x14ac:dyDescent="0.3"/>
    <row r="1418" ht="12.75" customHeight="1" x14ac:dyDescent="0.3"/>
    <row r="1419" ht="12.75" customHeight="1" x14ac:dyDescent="0.3"/>
    <row r="1420" ht="12.75" customHeight="1" x14ac:dyDescent="0.3"/>
    <row r="1421" ht="12.75" customHeight="1" x14ac:dyDescent="0.3"/>
    <row r="1422" ht="12.75" customHeight="1" x14ac:dyDescent="0.3"/>
    <row r="1423" ht="12.75" customHeight="1" x14ac:dyDescent="0.3"/>
    <row r="1424" ht="12.75" customHeight="1" x14ac:dyDescent="0.3"/>
    <row r="1425" ht="12.75" customHeight="1" x14ac:dyDescent="0.3"/>
    <row r="1426" ht="12.75" customHeight="1" x14ac:dyDescent="0.3"/>
    <row r="1427" ht="12.75" customHeight="1" x14ac:dyDescent="0.3"/>
    <row r="1428" ht="12.75" customHeight="1" x14ac:dyDescent="0.3"/>
    <row r="1429" ht="12.75" customHeight="1" x14ac:dyDescent="0.3"/>
    <row r="1430" ht="12.75" customHeight="1" x14ac:dyDescent="0.3"/>
    <row r="1431" ht="12.75" customHeight="1" x14ac:dyDescent="0.3"/>
    <row r="1432" ht="12.75" customHeight="1" x14ac:dyDescent="0.3"/>
    <row r="1433" ht="12.75" customHeight="1" x14ac:dyDescent="0.3"/>
    <row r="1434" ht="12.75" customHeight="1" x14ac:dyDescent="0.3"/>
    <row r="1435" ht="12.75" customHeight="1" x14ac:dyDescent="0.3"/>
    <row r="1436" ht="12.75" customHeight="1" x14ac:dyDescent="0.3"/>
    <row r="1437" ht="12.75" customHeight="1" x14ac:dyDescent="0.3"/>
    <row r="1438" ht="12.75" customHeight="1" x14ac:dyDescent="0.3"/>
    <row r="1439" ht="12.75" customHeight="1" x14ac:dyDescent="0.3"/>
    <row r="1440" ht="12.75" customHeight="1" x14ac:dyDescent="0.3"/>
    <row r="1441" ht="12.75" customHeight="1" x14ac:dyDescent="0.3"/>
    <row r="1442" ht="12.75" customHeight="1" x14ac:dyDescent="0.3"/>
    <row r="1443" ht="12.75" customHeight="1" x14ac:dyDescent="0.3"/>
    <row r="1444" ht="12.75" customHeight="1" x14ac:dyDescent="0.3"/>
    <row r="1445" ht="12.75" customHeight="1" x14ac:dyDescent="0.3"/>
    <row r="1446" ht="12.75" customHeight="1" x14ac:dyDescent="0.3"/>
    <row r="1447" ht="12.75" customHeight="1" x14ac:dyDescent="0.3"/>
    <row r="1448" ht="12.75" customHeight="1" x14ac:dyDescent="0.3"/>
    <row r="1449" ht="12.75" customHeight="1" x14ac:dyDescent="0.3"/>
    <row r="1450" ht="12.75" customHeight="1" x14ac:dyDescent="0.3"/>
    <row r="1451" ht="12.75" customHeight="1" x14ac:dyDescent="0.3"/>
    <row r="1452" ht="12.75" customHeight="1" x14ac:dyDescent="0.3"/>
    <row r="1453" ht="12.75" customHeight="1" x14ac:dyDescent="0.3"/>
    <row r="1454" ht="12.75" customHeight="1" x14ac:dyDescent="0.3"/>
    <row r="1455" ht="12.75" customHeight="1" x14ac:dyDescent="0.3"/>
    <row r="1456" ht="12.75" customHeight="1" x14ac:dyDescent="0.3"/>
    <row r="1457" ht="12.75" customHeight="1" x14ac:dyDescent="0.3"/>
    <row r="1458" ht="12.75" customHeight="1" x14ac:dyDescent="0.3"/>
    <row r="1459" ht="12.75" customHeight="1" x14ac:dyDescent="0.3"/>
    <row r="1460" ht="12.75" customHeight="1" x14ac:dyDescent="0.3"/>
    <row r="1461" ht="12.75" customHeight="1" x14ac:dyDescent="0.3"/>
    <row r="1462" ht="12.75" customHeight="1" x14ac:dyDescent="0.3"/>
    <row r="1463" ht="12.75" customHeight="1" x14ac:dyDescent="0.3"/>
    <row r="1464" ht="12.75" customHeight="1" x14ac:dyDescent="0.3"/>
    <row r="1465" ht="12.75" customHeight="1" x14ac:dyDescent="0.3"/>
    <row r="1466" ht="12.75" customHeight="1" x14ac:dyDescent="0.3"/>
    <row r="1467" ht="12.75" customHeight="1" x14ac:dyDescent="0.3"/>
    <row r="1468" ht="12.75" customHeight="1" x14ac:dyDescent="0.3"/>
    <row r="1469" ht="12.75" customHeight="1" x14ac:dyDescent="0.3"/>
    <row r="1470" ht="12.75" customHeight="1" x14ac:dyDescent="0.3"/>
    <row r="1471" ht="12.75" customHeight="1" x14ac:dyDescent="0.3"/>
    <row r="1472" ht="12.75" customHeight="1" x14ac:dyDescent="0.3"/>
    <row r="1473" ht="12.75" customHeight="1" x14ac:dyDescent="0.3"/>
    <row r="1474" ht="12.75" customHeight="1" x14ac:dyDescent="0.3"/>
    <row r="1475" ht="12.75" customHeight="1" x14ac:dyDescent="0.3"/>
    <row r="1476" ht="12.75" customHeight="1" x14ac:dyDescent="0.3"/>
    <row r="1477" ht="12.75" customHeight="1" x14ac:dyDescent="0.3"/>
    <row r="1478" ht="12.75" customHeight="1" x14ac:dyDescent="0.3"/>
    <row r="1479" ht="12.75" customHeight="1" x14ac:dyDescent="0.3"/>
    <row r="1480" ht="12.75" customHeight="1" x14ac:dyDescent="0.3"/>
    <row r="1481" ht="12.75" customHeight="1" x14ac:dyDescent="0.3"/>
    <row r="1482" ht="12.75" customHeight="1" x14ac:dyDescent="0.3"/>
    <row r="1483" ht="12.75" customHeight="1" x14ac:dyDescent="0.3"/>
    <row r="1484" ht="12.75" customHeight="1" x14ac:dyDescent="0.3"/>
    <row r="1485" ht="12.75" customHeight="1" x14ac:dyDescent="0.3"/>
    <row r="1486" ht="12.75" customHeight="1" x14ac:dyDescent="0.3"/>
    <row r="1487" ht="12.75" customHeight="1" x14ac:dyDescent="0.3"/>
    <row r="1488" ht="12.75" customHeight="1" x14ac:dyDescent="0.3"/>
    <row r="1489" ht="12.75" customHeight="1" x14ac:dyDescent="0.3"/>
    <row r="1490" ht="12.75" customHeight="1" x14ac:dyDescent="0.3"/>
    <row r="1491" ht="12.75" customHeight="1" x14ac:dyDescent="0.3"/>
    <row r="1492" ht="12.75" customHeight="1" x14ac:dyDescent="0.3"/>
    <row r="1493" ht="12.75" customHeight="1" x14ac:dyDescent="0.3"/>
    <row r="1494" ht="12.75" customHeight="1" x14ac:dyDescent="0.3"/>
    <row r="1495" ht="12.75" customHeight="1" x14ac:dyDescent="0.3"/>
    <row r="1496" ht="12.75" customHeight="1" x14ac:dyDescent="0.3"/>
    <row r="1497" ht="12.75" customHeight="1" x14ac:dyDescent="0.3"/>
    <row r="1498" ht="12.75" customHeight="1" x14ac:dyDescent="0.3"/>
    <row r="1499" ht="12.75" customHeight="1" x14ac:dyDescent="0.3"/>
    <row r="1500" ht="12.75" customHeight="1" x14ac:dyDescent="0.3"/>
    <row r="1501" ht="12.75" customHeight="1" x14ac:dyDescent="0.3"/>
    <row r="1502" ht="12.75" customHeight="1" x14ac:dyDescent="0.3"/>
    <row r="1503" ht="12.75" customHeight="1" x14ac:dyDescent="0.3"/>
    <row r="1504" ht="12.75" customHeight="1" x14ac:dyDescent="0.3"/>
    <row r="1505" ht="12.75" customHeight="1" x14ac:dyDescent="0.3"/>
    <row r="1506" ht="12.75" customHeight="1" x14ac:dyDescent="0.3"/>
    <row r="1507" ht="12.75" customHeight="1" x14ac:dyDescent="0.3"/>
    <row r="1508" ht="12.75" customHeight="1" x14ac:dyDescent="0.3"/>
    <row r="1509" ht="12.75" customHeight="1" x14ac:dyDescent="0.3"/>
    <row r="1510" ht="12.75" customHeight="1" x14ac:dyDescent="0.3"/>
    <row r="1511" ht="12.75" customHeight="1" x14ac:dyDescent="0.3"/>
    <row r="1512" ht="12.75" customHeight="1" x14ac:dyDescent="0.3"/>
    <row r="1513" ht="12.75" customHeight="1" x14ac:dyDescent="0.3"/>
    <row r="1514" ht="12.75" customHeight="1" x14ac:dyDescent="0.3"/>
    <row r="1515" ht="12.75" customHeight="1" x14ac:dyDescent="0.3"/>
    <row r="1516" ht="12.75" customHeight="1" x14ac:dyDescent="0.3"/>
    <row r="1517" ht="12.75" customHeight="1" x14ac:dyDescent="0.3"/>
    <row r="1518" ht="12.75" customHeight="1" x14ac:dyDescent="0.3"/>
    <row r="1519" ht="12.75" customHeight="1" x14ac:dyDescent="0.3"/>
    <row r="1520" ht="12.75" customHeight="1" x14ac:dyDescent="0.3"/>
    <row r="1521" ht="12.75" customHeight="1" x14ac:dyDescent="0.3"/>
    <row r="1522" ht="12.75" customHeight="1" x14ac:dyDescent="0.3"/>
    <row r="1523" ht="12.75" customHeight="1" x14ac:dyDescent="0.3"/>
    <row r="1524" ht="12.75" customHeight="1" x14ac:dyDescent="0.3"/>
    <row r="1525" ht="12.75" customHeight="1" x14ac:dyDescent="0.3"/>
    <row r="1526" ht="12.75" customHeight="1" x14ac:dyDescent="0.3"/>
    <row r="1527" ht="12.75" customHeight="1" x14ac:dyDescent="0.3"/>
    <row r="1528" ht="12.75" customHeight="1" x14ac:dyDescent="0.3"/>
    <row r="1529" ht="12.75" customHeight="1" x14ac:dyDescent="0.3"/>
    <row r="1530" ht="12.75" customHeight="1" x14ac:dyDescent="0.3"/>
    <row r="1531" ht="12.75" customHeight="1" x14ac:dyDescent="0.3"/>
    <row r="1532" ht="12.75" customHeight="1" x14ac:dyDescent="0.3"/>
    <row r="1533" ht="12.75" customHeight="1" x14ac:dyDescent="0.3"/>
    <row r="1534" ht="12.75" customHeight="1" x14ac:dyDescent="0.3"/>
    <row r="1535" ht="12.75" customHeight="1" x14ac:dyDescent="0.3"/>
    <row r="1536" ht="12.75" customHeight="1" x14ac:dyDescent="0.3"/>
    <row r="1537" ht="12.75" customHeight="1" x14ac:dyDescent="0.3"/>
    <row r="1538" ht="12.75" customHeight="1" x14ac:dyDescent="0.3"/>
    <row r="1539" ht="12.75" customHeight="1" x14ac:dyDescent="0.3"/>
    <row r="1540" ht="12.75" customHeight="1" x14ac:dyDescent="0.3"/>
    <row r="1541" ht="12.75" customHeight="1" x14ac:dyDescent="0.3"/>
    <row r="1542" ht="12.75" customHeight="1" x14ac:dyDescent="0.3"/>
    <row r="1543" ht="12.75" customHeight="1" x14ac:dyDescent="0.3"/>
    <row r="1544" ht="12.75" customHeight="1" x14ac:dyDescent="0.3"/>
    <row r="1545" ht="12.75" customHeight="1" x14ac:dyDescent="0.3"/>
    <row r="1546" ht="12.75" customHeight="1" x14ac:dyDescent="0.3"/>
    <row r="1547" ht="12.75" customHeight="1" x14ac:dyDescent="0.3"/>
    <row r="1548" ht="12.75" customHeight="1" x14ac:dyDescent="0.3"/>
    <row r="1549" ht="12.75" customHeight="1" x14ac:dyDescent="0.3"/>
    <row r="1550" ht="12.75" customHeight="1" x14ac:dyDescent="0.3"/>
    <row r="1551" ht="12.75" customHeight="1" x14ac:dyDescent="0.3"/>
    <row r="1552" ht="12.75" customHeight="1" x14ac:dyDescent="0.3"/>
    <row r="1553" ht="12.75" customHeight="1" x14ac:dyDescent="0.3"/>
    <row r="1554" ht="12.75" customHeight="1" x14ac:dyDescent="0.3"/>
    <row r="1555" ht="12.75" customHeight="1" x14ac:dyDescent="0.3"/>
    <row r="1556" ht="12.75" customHeight="1" x14ac:dyDescent="0.3"/>
    <row r="1557" ht="12.75" customHeight="1" x14ac:dyDescent="0.3"/>
    <row r="1558" ht="12.75" customHeight="1" x14ac:dyDescent="0.3"/>
    <row r="1559" ht="12.75" customHeight="1" x14ac:dyDescent="0.3"/>
    <row r="1560" ht="12.75" customHeight="1" x14ac:dyDescent="0.3"/>
    <row r="1561" ht="12.75" customHeight="1" x14ac:dyDescent="0.3"/>
    <row r="1562" ht="12.75" customHeight="1" x14ac:dyDescent="0.3"/>
    <row r="1563" ht="12.75" customHeight="1" x14ac:dyDescent="0.3"/>
    <row r="1564" ht="12.75" customHeight="1" x14ac:dyDescent="0.3"/>
    <row r="1565" ht="12.75" customHeight="1" x14ac:dyDescent="0.3"/>
    <row r="1566" ht="12.75" customHeight="1" x14ac:dyDescent="0.3"/>
    <row r="1567" ht="12.75" customHeight="1" x14ac:dyDescent="0.3"/>
    <row r="1568" ht="12.75" customHeight="1" x14ac:dyDescent="0.3"/>
    <row r="1569" ht="12.75" customHeight="1" x14ac:dyDescent="0.3"/>
    <row r="1570" ht="12.75" customHeight="1" x14ac:dyDescent="0.3"/>
    <row r="1571" ht="12.75" customHeight="1" x14ac:dyDescent="0.3"/>
    <row r="1572" ht="12.75" customHeight="1" x14ac:dyDescent="0.3"/>
    <row r="1573" ht="12.75" customHeight="1" x14ac:dyDescent="0.3"/>
    <row r="1574" ht="12.75" customHeight="1" x14ac:dyDescent="0.3"/>
    <row r="1575" ht="12.75" customHeight="1" x14ac:dyDescent="0.3"/>
    <row r="1576" ht="12.75" customHeight="1" x14ac:dyDescent="0.3"/>
    <row r="1577" ht="12.75" customHeight="1" x14ac:dyDescent="0.3"/>
    <row r="1578" ht="12.75" customHeight="1" x14ac:dyDescent="0.3"/>
    <row r="1579" ht="12.75" customHeight="1" x14ac:dyDescent="0.3"/>
    <row r="1580" ht="12.75" customHeight="1" x14ac:dyDescent="0.3"/>
    <row r="1581" ht="12.75" customHeight="1" x14ac:dyDescent="0.3"/>
    <row r="1582" ht="12.75" customHeight="1" x14ac:dyDescent="0.3"/>
    <row r="1583" ht="12.75" customHeight="1" x14ac:dyDescent="0.3"/>
    <row r="1584" ht="12.75" customHeight="1" x14ac:dyDescent="0.3"/>
    <row r="1585" ht="12.75" customHeight="1" x14ac:dyDescent="0.3"/>
    <row r="1586" ht="12.75" customHeight="1" x14ac:dyDescent="0.3"/>
    <row r="1587" ht="12.75" customHeight="1" x14ac:dyDescent="0.3"/>
    <row r="1588" ht="12.75" customHeight="1" x14ac:dyDescent="0.3"/>
    <row r="1589" ht="12.75" customHeight="1" x14ac:dyDescent="0.3"/>
    <row r="1590" ht="12.75" customHeight="1" x14ac:dyDescent="0.3"/>
    <row r="1591" ht="12.75" customHeight="1" x14ac:dyDescent="0.3"/>
    <row r="1592" ht="12.75" customHeight="1" x14ac:dyDescent="0.3"/>
    <row r="1593" ht="12.75" customHeight="1" x14ac:dyDescent="0.3"/>
    <row r="1594" ht="12.75" customHeight="1" x14ac:dyDescent="0.3"/>
    <row r="1595" ht="12.75" customHeight="1" x14ac:dyDescent="0.3"/>
    <row r="1596" ht="12.75" customHeight="1" x14ac:dyDescent="0.3"/>
    <row r="1597" ht="12.75" customHeight="1" x14ac:dyDescent="0.3"/>
    <row r="1598" ht="12.75" customHeight="1" x14ac:dyDescent="0.3"/>
    <row r="1599" ht="12.75" customHeight="1" x14ac:dyDescent="0.3"/>
    <row r="1600" ht="12.75" customHeight="1" x14ac:dyDescent="0.3"/>
    <row r="1601" ht="12.75" customHeight="1" x14ac:dyDescent="0.3"/>
    <row r="1602" ht="12.75" customHeight="1" x14ac:dyDescent="0.3"/>
    <row r="1603" ht="12.75" customHeight="1" x14ac:dyDescent="0.3"/>
    <row r="1604" ht="12.75" customHeight="1" x14ac:dyDescent="0.3"/>
    <row r="1605" ht="12.75" customHeight="1" x14ac:dyDescent="0.3"/>
    <row r="1606" ht="12.75" customHeight="1" x14ac:dyDescent="0.3"/>
    <row r="1607" ht="12.75" customHeight="1" x14ac:dyDescent="0.3"/>
    <row r="1608" ht="12.75" customHeight="1" x14ac:dyDescent="0.3"/>
    <row r="1609" ht="12.75" customHeight="1" x14ac:dyDescent="0.3"/>
    <row r="1610" ht="12.75" customHeight="1" x14ac:dyDescent="0.3"/>
    <row r="1611" ht="12.75" customHeight="1" x14ac:dyDescent="0.3"/>
    <row r="1612" ht="12.75" customHeight="1" x14ac:dyDescent="0.3"/>
    <row r="1613" ht="12.75" customHeight="1" x14ac:dyDescent="0.3"/>
    <row r="1614" ht="12.75" customHeight="1" x14ac:dyDescent="0.3"/>
    <row r="1615" ht="12.75" customHeight="1" x14ac:dyDescent="0.3"/>
    <row r="1616" ht="12.75" customHeight="1" x14ac:dyDescent="0.3"/>
    <row r="1617" ht="12.75" customHeight="1" x14ac:dyDescent="0.3"/>
    <row r="1618" ht="12.75" customHeight="1" x14ac:dyDescent="0.3"/>
    <row r="1619" ht="12.75" customHeight="1" x14ac:dyDescent="0.3"/>
    <row r="1620" ht="12.75" customHeight="1" x14ac:dyDescent="0.3"/>
    <row r="1621" ht="12.75" customHeight="1" x14ac:dyDescent="0.3"/>
    <row r="1622" ht="12.75" customHeight="1" x14ac:dyDescent="0.3"/>
    <row r="1623" ht="12.75" customHeight="1" x14ac:dyDescent="0.3"/>
    <row r="1624" ht="12.75" customHeight="1" x14ac:dyDescent="0.3"/>
    <row r="1625" ht="12.75" customHeight="1" x14ac:dyDescent="0.3"/>
    <row r="1626" ht="12.75" customHeight="1" x14ac:dyDescent="0.3"/>
    <row r="1627" ht="12.75" customHeight="1" x14ac:dyDescent="0.3"/>
    <row r="1628" ht="12.75" customHeight="1" x14ac:dyDescent="0.3"/>
    <row r="1629" ht="12.75" customHeight="1" x14ac:dyDescent="0.3"/>
    <row r="1630" ht="12.75" customHeight="1" x14ac:dyDescent="0.3"/>
    <row r="1631" ht="12.75" customHeight="1" x14ac:dyDescent="0.3"/>
    <row r="1632" ht="12.75" customHeight="1" x14ac:dyDescent="0.3"/>
    <row r="1633" spans="2:6" ht="12.75" customHeight="1" x14ac:dyDescent="0.3"/>
    <row r="1634" spans="2:6" ht="12.75" customHeight="1" x14ac:dyDescent="0.3"/>
    <row r="1635" spans="2:6" ht="12.75" customHeight="1" x14ac:dyDescent="0.3"/>
    <row r="1636" spans="2:6" ht="12.75" customHeight="1" x14ac:dyDescent="0.3"/>
    <row r="1637" spans="2:6" ht="12.75" customHeight="1" x14ac:dyDescent="0.3">
      <c r="B1637" s="29"/>
    </row>
    <row r="1638" spans="2:6" ht="12.75" customHeight="1" x14ac:dyDescent="0.3">
      <c r="B1638" s="29"/>
      <c r="D1638" s="29"/>
      <c r="E1638" s="29"/>
      <c r="F1638" s="29"/>
    </row>
    <row r="1639" spans="2:6" ht="12.75" customHeight="1" x14ac:dyDescent="0.3">
      <c r="B1639" s="29"/>
      <c r="C1639" s="29"/>
      <c r="D1639" s="29"/>
      <c r="E1639" s="29"/>
      <c r="F1639" s="29"/>
    </row>
    <row r="1640" spans="2:6" ht="12.75" customHeight="1" x14ac:dyDescent="0.3">
      <c r="B1640" s="29"/>
      <c r="C1640" s="29"/>
      <c r="D1640" s="29"/>
      <c r="E1640" s="29"/>
      <c r="F1640" s="29"/>
    </row>
    <row r="1641" spans="2:6" ht="12.75" customHeight="1" x14ac:dyDescent="0.3">
      <c r="B1641" s="29"/>
      <c r="C1641" s="29"/>
      <c r="D1641" s="29"/>
      <c r="E1641" s="29"/>
      <c r="F1641" s="29"/>
    </row>
    <row r="1642" spans="2:6" ht="12.75" customHeight="1" x14ac:dyDescent="0.3">
      <c r="B1642" s="29"/>
      <c r="C1642" s="29"/>
      <c r="D1642" s="29"/>
      <c r="E1642" s="29"/>
      <c r="F1642" s="29"/>
    </row>
    <row r="1643" spans="2:6" ht="12.75" customHeight="1" x14ac:dyDescent="0.3">
      <c r="B1643" s="29"/>
      <c r="C1643" s="29"/>
      <c r="D1643" s="29"/>
      <c r="E1643" s="29"/>
      <c r="F1643" s="29"/>
    </row>
    <row r="1644" spans="2:6" ht="12.75" customHeight="1" x14ac:dyDescent="0.3">
      <c r="B1644" s="29"/>
      <c r="C1644" s="29"/>
      <c r="D1644" s="29"/>
      <c r="E1644" s="29"/>
      <c r="F1644" s="29"/>
    </row>
    <row r="1645" spans="2:6" ht="12.75" customHeight="1" x14ac:dyDescent="0.3">
      <c r="B1645" s="29"/>
      <c r="C1645" s="29"/>
      <c r="D1645" s="29"/>
      <c r="E1645" s="29"/>
      <c r="F1645" s="29"/>
    </row>
    <row r="1646" spans="2:6" ht="12.75" customHeight="1" x14ac:dyDescent="0.3">
      <c r="B1646" s="29"/>
      <c r="C1646" s="29"/>
      <c r="D1646" s="29"/>
      <c r="E1646" s="29"/>
      <c r="F1646" s="29"/>
    </row>
    <row r="1647" spans="2:6" ht="12.75" customHeight="1" x14ac:dyDescent="0.3">
      <c r="B1647" s="29"/>
      <c r="C1647" s="29"/>
      <c r="D1647" s="29"/>
      <c r="E1647" s="29"/>
      <c r="F1647" s="29"/>
    </row>
    <row r="1648" spans="2:6" ht="12.75" customHeight="1" x14ac:dyDescent="0.3">
      <c r="B1648" s="29"/>
      <c r="C1648" s="29"/>
      <c r="D1648" s="29"/>
      <c r="E1648" s="29"/>
      <c r="F1648" s="29"/>
    </row>
    <row r="1649" spans="2:6" ht="12.75" customHeight="1" x14ac:dyDescent="0.3">
      <c r="B1649" s="29"/>
      <c r="C1649" s="29"/>
      <c r="D1649" s="29"/>
      <c r="E1649" s="29"/>
      <c r="F1649" s="29"/>
    </row>
    <row r="1650" spans="2:6" x14ac:dyDescent="0.3">
      <c r="C1650" s="29"/>
      <c r="D1650" s="29"/>
      <c r="E1650" s="29"/>
      <c r="F1650" s="29"/>
    </row>
    <row r="1651" spans="2:6" x14ac:dyDescent="0.3">
      <c r="C1651" s="29"/>
    </row>
  </sheetData>
  <sheetProtection algorithmName="SHA-512" hashValue="iHsNCqp6Kgi0Z5/Y9uHjcvYVZyHf83r7x4dZLH+hsixZcunFiMhgYklBVxG1MyFEsGINV92Q1xBWROd4120Ayg==" saltValue="KNu2ZfdkSF3XOsnTesxZXQ==" spinCount="100000" sheet="1" objects="1" scenarios="1"/>
  <mergeCells count="1">
    <mergeCell ref="B1:G1"/>
  </mergeCells>
  <pageMargins left="0.7" right="0.7" top="0.75" bottom="0.75" header="0.3" footer="0.3"/>
  <pageSetup scale="3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9E731-C5F6-4396-9B9E-AC66B19E7911}">
  <dimension ref="B1:I255"/>
  <sheetViews>
    <sheetView view="pageBreakPreview" topLeftCell="B65" zoomScale="110" zoomScaleNormal="100" zoomScaleSheetLayoutView="110" workbookViewId="0">
      <selection activeCell="G255" sqref="G255"/>
    </sheetView>
  </sheetViews>
  <sheetFormatPr defaultRowHeight="14.25" x14ac:dyDescent="0.25"/>
  <cols>
    <col min="1" max="1" width="9.140625" style="103"/>
    <col min="2" max="2" width="8.5703125" style="103" customWidth="1"/>
    <col min="3" max="3" width="58.28515625" style="103" customWidth="1"/>
    <col min="4" max="4" width="8.42578125" style="103" customWidth="1"/>
    <col min="5" max="5" width="9.28515625" style="103" customWidth="1"/>
    <col min="6" max="6" width="14.140625" style="103" bestFit="1" customWidth="1"/>
    <col min="7" max="7" width="20.7109375" style="103" customWidth="1"/>
    <col min="8" max="8" width="9.140625" style="103"/>
    <col min="9" max="9" width="10.7109375" style="103" bestFit="1" customWidth="1"/>
    <col min="10" max="16384" width="9.140625" style="103"/>
  </cols>
  <sheetData>
    <row r="1" spans="2:9" ht="15" x14ac:dyDescent="0.25">
      <c r="B1" s="346" t="s">
        <v>12</v>
      </c>
      <c r="C1" s="346"/>
      <c r="D1" s="346"/>
      <c r="E1" s="346"/>
      <c r="F1" s="346"/>
      <c r="G1" s="346"/>
    </row>
    <row r="2" spans="2:9" ht="15" thickBot="1" x14ac:dyDescent="0.3">
      <c r="B2" s="30" t="s">
        <v>13</v>
      </c>
      <c r="C2" s="30"/>
    </row>
    <row r="3" spans="2:9" ht="24.75" customHeight="1" thickBot="1" x14ac:dyDescent="0.3">
      <c r="B3" s="104" t="s">
        <v>14</v>
      </c>
      <c r="C3" s="104" t="s">
        <v>15</v>
      </c>
      <c r="D3" s="104" t="s">
        <v>16</v>
      </c>
      <c r="E3" s="104" t="s">
        <v>17</v>
      </c>
      <c r="F3" s="105" t="s">
        <v>18</v>
      </c>
      <c r="G3" s="106" t="s">
        <v>19</v>
      </c>
      <c r="H3" s="107"/>
    </row>
    <row r="4" spans="2:9" ht="15" thickBot="1" x14ac:dyDescent="0.3">
      <c r="B4" s="108"/>
      <c r="C4" s="109"/>
      <c r="D4" s="110"/>
      <c r="E4" s="110"/>
      <c r="F4" s="111"/>
      <c r="G4" s="112"/>
    </row>
    <row r="5" spans="2:9" ht="15" thickBot="1" x14ac:dyDescent="0.3">
      <c r="B5" s="113"/>
      <c r="C5" s="114" t="s">
        <v>81</v>
      </c>
      <c r="D5" s="113"/>
      <c r="E5" s="115"/>
      <c r="F5" s="113"/>
      <c r="G5" s="116"/>
    </row>
    <row r="6" spans="2:9" x14ac:dyDescent="0.25">
      <c r="B6" s="117"/>
      <c r="C6" s="118"/>
      <c r="D6" s="119"/>
      <c r="E6" s="120"/>
      <c r="F6" s="121"/>
      <c r="G6" s="122"/>
    </row>
    <row r="7" spans="2:9" x14ac:dyDescent="0.25">
      <c r="B7" s="123">
        <v>1</v>
      </c>
      <c r="C7" s="124" t="s">
        <v>241</v>
      </c>
      <c r="D7" s="125" t="s">
        <v>82</v>
      </c>
      <c r="E7" s="214">
        <v>158</v>
      </c>
      <c r="F7" s="127"/>
      <c r="G7" s="50">
        <f>E7*F7</f>
        <v>0</v>
      </c>
      <c r="I7" s="128"/>
    </row>
    <row r="8" spans="2:9" x14ac:dyDescent="0.25">
      <c r="B8" s="123">
        <v>2</v>
      </c>
      <c r="C8" s="124" t="s">
        <v>242</v>
      </c>
      <c r="D8" s="125" t="s">
        <v>82</v>
      </c>
      <c r="E8" s="316">
        <v>37.5</v>
      </c>
      <c r="F8" s="127"/>
      <c r="G8" s="50">
        <f t="shared" ref="G8:G22" si="0">E8*F8</f>
        <v>0</v>
      </c>
      <c r="I8" s="128"/>
    </row>
    <row r="9" spans="2:9" x14ac:dyDescent="0.25">
      <c r="B9" s="123">
        <v>3</v>
      </c>
      <c r="C9" s="124" t="s">
        <v>243</v>
      </c>
      <c r="D9" s="125" t="s">
        <v>93</v>
      </c>
      <c r="E9" s="214">
        <v>5</v>
      </c>
      <c r="F9" s="127"/>
      <c r="G9" s="50">
        <f t="shared" si="0"/>
        <v>0</v>
      </c>
      <c r="I9" s="128"/>
    </row>
    <row r="10" spans="2:9" x14ac:dyDescent="0.25">
      <c r="B10" s="123">
        <v>4</v>
      </c>
      <c r="C10" s="124" t="s">
        <v>244</v>
      </c>
      <c r="D10" s="125" t="s">
        <v>93</v>
      </c>
      <c r="E10" s="214">
        <v>19</v>
      </c>
      <c r="F10" s="127"/>
      <c r="G10" s="50">
        <f t="shared" si="0"/>
        <v>0</v>
      </c>
      <c r="I10" s="128"/>
    </row>
    <row r="11" spans="2:9" x14ac:dyDescent="0.25">
      <c r="B11" s="123">
        <v>5</v>
      </c>
      <c r="C11" s="124" t="s">
        <v>245</v>
      </c>
      <c r="D11" s="125" t="s">
        <v>93</v>
      </c>
      <c r="E11" s="214">
        <v>12</v>
      </c>
      <c r="F11" s="127"/>
      <c r="G11" s="50">
        <f t="shared" si="0"/>
        <v>0</v>
      </c>
      <c r="I11" s="128"/>
    </row>
    <row r="12" spans="2:9" x14ac:dyDescent="0.25">
      <c r="B12" s="123">
        <v>6</v>
      </c>
      <c r="C12" s="124" t="s">
        <v>246</v>
      </c>
      <c r="D12" s="125" t="s">
        <v>93</v>
      </c>
      <c r="E12" s="214">
        <v>6</v>
      </c>
      <c r="F12" s="127"/>
      <c r="G12" s="50">
        <f t="shared" si="0"/>
        <v>0</v>
      </c>
      <c r="I12" s="128"/>
    </row>
    <row r="13" spans="2:9" x14ac:dyDescent="0.25">
      <c r="B13" s="123">
        <v>7</v>
      </c>
      <c r="C13" s="124" t="s">
        <v>247</v>
      </c>
      <c r="D13" s="125" t="s">
        <v>93</v>
      </c>
      <c r="E13" s="214">
        <v>3</v>
      </c>
      <c r="F13" s="127"/>
      <c r="G13" s="50">
        <f t="shared" si="0"/>
        <v>0</v>
      </c>
      <c r="I13" s="128"/>
    </row>
    <row r="14" spans="2:9" x14ac:dyDescent="0.25">
      <c r="B14" s="123">
        <v>8</v>
      </c>
      <c r="C14" s="124" t="s">
        <v>248</v>
      </c>
      <c r="D14" s="125" t="s">
        <v>93</v>
      </c>
      <c r="E14" s="214">
        <v>6</v>
      </c>
      <c r="F14" s="127"/>
      <c r="G14" s="50">
        <f t="shared" si="0"/>
        <v>0</v>
      </c>
      <c r="I14" s="128"/>
    </row>
    <row r="15" spans="2:9" x14ac:dyDescent="0.25">
      <c r="B15" s="123">
        <v>9</v>
      </c>
      <c r="C15" s="124" t="s">
        <v>249</v>
      </c>
      <c r="D15" s="125" t="s">
        <v>93</v>
      </c>
      <c r="E15" s="214">
        <v>3</v>
      </c>
      <c r="F15" s="127"/>
      <c r="G15" s="50">
        <f t="shared" si="0"/>
        <v>0</v>
      </c>
      <c r="I15" s="128"/>
    </row>
    <row r="16" spans="2:9" x14ac:dyDescent="0.25">
      <c r="B16" s="123">
        <v>10</v>
      </c>
      <c r="C16" s="124" t="s">
        <v>250</v>
      </c>
      <c r="D16" s="125" t="s">
        <v>93</v>
      </c>
      <c r="E16" s="214">
        <v>3</v>
      </c>
      <c r="F16" s="127"/>
      <c r="G16" s="50">
        <f t="shared" si="0"/>
        <v>0</v>
      </c>
      <c r="I16" s="128"/>
    </row>
    <row r="17" spans="2:9" x14ac:dyDescent="0.25">
      <c r="B17" s="123">
        <v>11</v>
      </c>
      <c r="C17" s="124" t="s">
        <v>251</v>
      </c>
      <c r="D17" s="125" t="s">
        <v>93</v>
      </c>
      <c r="E17" s="214">
        <v>3</v>
      </c>
      <c r="F17" s="127"/>
      <c r="G17" s="50">
        <f t="shared" si="0"/>
        <v>0</v>
      </c>
      <c r="I17" s="128"/>
    </row>
    <row r="18" spans="2:9" x14ac:dyDescent="0.25">
      <c r="B18" s="123">
        <v>12</v>
      </c>
      <c r="C18" s="124" t="s">
        <v>252</v>
      </c>
      <c r="D18" s="125" t="s">
        <v>93</v>
      </c>
      <c r="E18" s="214">
        <v>3</v>
      </c>
      <c r="F18" s="127"/>
      <c r="G18" s="50">
        <f t="shared" si="0"/>
        <v>0</v>
      </c>
      <c r="I18" s="128"/>
    </row>
    <row r="19" spans="2:9" x14ac:dyDescent="0.25">
      <c r="B19" s="123">
        <v>13</v>
      </c>
      <c r="C19" s="124" t="s">
        <v>253</v>
      </c>
      <c r="D19" s="125" t="s">
        <v>93</v>
      </c>
      <c r="E19" s="214">
        <v>3</v>
      </c>
      <c r="F19" s="127"/>
      <c r="G19" s="50">
        <f t="shared" si="0"/>
        <v>0</v>
      </c>
      <c r="I19" s="128"/>
    </row>
    <row r="20" spans="2:9" x14ac:dyDescent="0.25">
      <c r="B20" s="123">
        <v>14</v>
      </c>
      <c r="C20" s="124" t="s">
        <v>249</v>
      </c>
      <c r="D20" s="125" t="s">
        <v>93</v>
      </c>
      <c r="E20" s="214">
        <v>3</v>
      </c>
      <c r="F20" s="127"/>
      <c r="G20" s="50">
        <f t="shared" si="0"/>
        <v>0</v>
      </c>
      <c r="I20" s="128"/>
    </row>
    <row r="21" spans="2:9" x14ac:dyDescent="0.25">
      <c r="B21" s="123">
        <v>15</v>
      </c>
      <c r="C21" s="124" t="s">
        <v>254</v>
      </c>
      <c r="D21" s="125" t="s">
        <v>93</v>
      </c>
      <c r="E21" s="214">
        <v>6</v>
      </c>
      <c r="F21" s="127"/>
      <c r="G21" s="50">
        <f t="shared" si="0"/>
        <v>0</v>
      </c>
      <c r="I21" s="128"/>
    </row>
    <row r="22" spans="2:9" x14ac:dyDescent="0.25">
      <c r="B22" s="123">
        <v>16</v>
      </c>
      <c r="C22" s="124" t="s">
        <v>255</v>
      </c>
      <c r="D22" s="125" t="s">
        <v>93</v>
      </c>
      <c r="E22" s="214">
        <v>18</v>
      </c>
      <c r="F22" s="127"/>
      <c r="G22" s="50">
        <f t="shared" si="0"/>
        <v>0</v>
      </c>
      <c r="I22" s="128"/>
    </row>
    <row r="23" spans="2:9" ht="15" thickBot="1" x14ac:dyDescent="0.3">
      <c r="B23" s="129"/>
      <c r="C23" s="130"/>
      <c r="D23" s="131"/>
      <c r="E23" s="132"/>
      <c r="F23" s="133"/>
      <c r="G23" s="134"/>
      <c r="I23" s="128"/>
    </row>
    <row r="24" spans="2:9" ht="15" thickBot="1" x14ac:dyDescent="0.3">
      <c r="B24" s="135"/>
      <c r="C24" s="136" t="s">
        <v>83</v>
      </c>
      <c r="D24" s="135"/>
      <c r="E24" s="137"/>
      <c r="F24" s="135"/>
      <c r="G24" s="138"/>
      <c r="I24" s="128"/>
    </row>
    <row r="25" spans="2:9" x14ac:dyDescent="0.25">
      <c r="B25" s="117"/>
      <c r="C25" s="139"/>
      <c r="D25" s="125"/>
      <c r="E25" s="140"/>
      <c r="F25" s="141"/>
      <c r="G25" s="142"/>
      <c r="I25" s="128"/>
    </row>
    <row r="26" spans="2:9" x14ac:dyDescent="0.25">
      <c r="B26" s="123">
        <v>17</v>
      </c>
      <c r="C26" s="124" t="s">
        <v>241</v>
      </c>
      <c r="D26" s="125" t="s">
        <v>82</v>
      </c>
      <c r="E26" s="214">
        <v>158</v>
      </c>
      <c r="F26" s="127"/>
      <c r="G26" s="50">
        <f>E26*F26</f>
        <v>0</v>
      </c>
      <c r="I26" s="128"/>
    </row>
    <row r="27" spans="2:9" x14ac:dyDescent="0.25">
      <c r="B27" s="123">
        <v>18</v>
      </c>
      <c r="C27" s="124" t="s">
        <v>242</v>
      </c>
      <c r="D27" s="125" t="s">
        <v>82</v>
      </c>
      <c r="E27" s="316">
        <v>37.5</v>
      </c>
      <c r="F27" s="127"/>
      <c r="G27" s="50">
        <f t="shared" ref="G27:G41" si="1">E27*F27</f>
        <v>0</v>
      </c>
      <c r="I27" s="128"/>
    </row>
    <row r="28" spans="2:9" x14ac:dyDescent="0.25">
      <c r="B28" s="123">
        <v>19</v>
      </c>
      <c r="C28" s="124" t="s">
        <v>243</v>
      </c>
      <c r="D28" s="125" t="s">
        <v>93</v>
      </c>
      <c r="E28" s="214">
        <v>5</v>
      </c>
      <c r="F28" s="127"/>
      <c r="G28" s="50">
        <f t="shared" si="1"/>
        <v>0</v>
      </c>
      <c r="I28" s="128"/>
    </row>
    <row r="29" spans="2:9" x14ac:dyDescent="0.25">
      <c r="B29" s="123">
        <v>20</v>
      </c>
      <c r="C29" s="124" t="s">
        <v>244</v>
      </c>
      <c r="D29" s="125" t="s">
        <v>93</v>
      </c>
      <c r="E29" s="214">
        <v>19</v>
      </c>
      <c r="F29" s="127"/>
      <c r="G29" s="50">
        <f t="shared" si="1"/>
        <v>0</v>
      </c>
      <c r="I29" s="128"/>
    </row>
    <row r="30" spans="2:9" x14ac:dyDescent="0.25">
      <c r="B30" s="123">
        <v>21</v>
      </c>
      <c r="C30" s="124" t="s">
        <v>245</v>
      </c>
      <c r="D30" s="125" t="s">
        <v>93</v>
      </c>
      <c r="E30" s="214">
        <v>12</v>
      </c>
      <c r="F30" s="127"/>
      <c r="G30" s="50">
        <f t="shared" si="1"/>
        <v>0</v>
      </c>
      <c r="I30" s="128"/>
    </row>
    <row r="31" spans="2:9" x14ac:dyDescent="0.25">
      <c r="B31" s="123">
        <v>22</v>
      </c>
      <c r="C31" s="124" t="s">
        <v>246</v>
      </c>
      <c r="D31" s="125" t="s">
        <v>93</v>
      </c>
      <c r="E31" s="214">
        <v>6</v>
      </c>
      <c r="F31" s="127"/>
      <c r="G31" s="50">
        <f t="shared" si="1"/>
        <v>0</v>
      </c>
      <c r="I31" s="128"/>
    </row>
    <row r="32" spans="2:9" x14ac:dyDescent="0.25">
      <c r="B32" s="123">
        <v>23</v>
      </c>
      <c r="C32" s="124" t="s">
        <v>247</v>
      </c>
      <c r="D32" s="125" t="s">
        <v>93</v>
      </c>
      <c r="E32" s="214">
        <v>3</v>
      </c>
      <c r="F32" s="127"/>
      <c r="G32" s="50">
        <f t="shared" si="1"/>
        <v>0</v>
      </c>
      <c r="I32" s="128"/>
    </row>
    <row r="33" spans="2:9" x14ac:dyDescent="0.25">
      <c r="B33" s="123">
        <v>24</v>
      </c>
      <c r="C33" s="124" t="s">
        <v>248</v>
      </c>
      <c r="D33" s="125" t="s">
        <v>93</v>
      </c>
      <c r="E33" s="214">
        <v>6</v>
      </c>
      <c r="F33" s="127"/>
      <c r="G33" s="50">
        <f t="shared" si="1"/>
        <v>0</v>
      </c>
      <c r="I33" s="128"/>
    </row>
    <row r="34" spans="2:9" x14ac:dyDescent="0.25">
      <c r="B34" s="123">
        <v>25</v>
      </c>
      <c r="C34" s="124" t="s">
        <v>249</v>
      </c>
      <c r="D34" s="125" t="s">
        <v>93</v>
      </c>
      <c r="E34" s="214">
        <v>3</v>
      </c>
      <c r="F34" s="127"/>
      <c r="G34" s="50">
        <f t="shared" si="1"/>
        <v>0</v>
      </c>
      <c r="I34" s="128"/>
    </row>
    <row r="35" spans="2:9" x14ac:dyDescent="0.25">
      <c r="B35" s="123">
        <v>26</v>
      </c>
      <c r="C35" s="124" t="s">
        <v>250</v>
      </c>
      <c r="D35" s="125" t="s">
        <v>93</v>
      </c>
      <c r="E35" s="214">
        <v>3</v>
      </c>
      <c r="F35" s="127"/>
      <c r="G35" s="50">
        <f t="shared" si="1"/>
        <v>0</v>
      </c>
      <c r="I35" s="128"/>
    </row>
    <row r="36" spans="2:9" x14ac:dyDescent="0.25">
      <c r="B36" s="123">
        <v>27</v>
      </c>
      <c r="C36" s="124" t="s">
        <v>251</v>
      </c>
      <c r="D36" s="125" t="s">
        <v>93</v>
      </c>
      <c r="E36" s="214">
        <v>3</v>
      </c>
      <c r="F36" s="127"/>
      <c r="G36" s="50">
        <f t="shared" si="1"/>
        <v>0</v>
      </c>
      <c r="I36" s="128"/>
    </row>
    <row r="37" spans="2:9" x14ac:dyDescent="0.25">
      <c r="B37" s="123">
        <v>28</v>
      </c>
      <c r="C37" s="124" t="s">
        <v>252</v>
      </c>
      <c r="D37" s="125" t="s">
        <v>93</v>
      </c>
      <c r="E37" s="214">
        <v>3</v>
      </c>
      <c r="F37" s="127"/>
      <c r="G37" s="50">
        <f t="shared" si="1"/>
        <v>0</v>
      </c>
      <c r="I37" s="128"/>
    </row>
    <row r="38" spans="2:9" x14ac:dyDescent="0.25">
      <c r="B38" s="123">
        <v>29</v>
      </c>
      <c r="C38" s="124" t="s">
        <v>253</v>
      </c>
      <c r="D38" s="125" t="s">
        <v>93</v>
      </c>
      <c r="E38" s="214">
        <v>3</v>
      </c>
      <c r="F38" s="127"/>
      <c r="G38" s="50">
        <f t="shared" si="1"/>
        <v>0</v>
      </c>
      <c r="I38" s="128"/>
    </row>
    <row r="39" spans="2:9" x14ac:dyDescent="0.25">
      <c r="B39" s="123">
        <v>30</v>
      </c>
      <c r="C39" s="124" t="s">
        <v>249</v>
      </c>
      <c r="D39" s="125" t="s">
        <v>93</v>
      </c>
      <c r="E39" s="214">
        <v>3</v>
      </c>
      <c r="F39" s="127"/>
      <c r="G39" s="50">
        <f t="shared" si="1"/>
        <v>0</v>
      </c>
      <c r="I39" s="128"/>
    </row>
    <row r="40" spans="2:9" x14ac:dyDescent="0.25">
      <c r="B40" s="123">
        <v>31</v>
      </c>
      <c r="C40" s="124" t="s">
        <v>254</v>
      </c>
      <c r="D40" s="125" t="s">
        <v>93</v>
      </c>
      <c r="E40" s="214">
        <v>6</v>
      </c>
      <c r="F40" s="127"/>
      <c r="G40" s="50">
        <f t="shared" si="1"/>
        <v>0</v>
      </c>
      <c r="I40" s="128"/>
    </row>
    <row r="41" spans="2:9" x14ac:dyDescent="0.25">
      <c r="B41" s="123">
        <v>32</v>
      </c>
      <c r="C41" s="124" t="s">
        <v>255</v>
      </c>
      <c r="D41" s="125" t="s">
        <v>93</v>
      </c>
      <c r="E41" s="214">
        <v>18</v>
      </c>
      <c r="F41" s="127"/>
      <c r="G41" s="50">
        <f t="shared" si="1"/>
        <v>0</v>
      </c>
      <c r="I41" s="128"/>
    </row>
    <row r="42" spans="2:9" ht="15" thickBot="1" x14ac:dyDescent="0.3">
      <c r="B42" s="117"/>
      <c r="C42" s="139"/>
      <c r="D42" s="125"/>
      <c r="E42" s="140"/>
      <c r="F42" s="141"/>
      <c r="G42" s="142"/>
      <c r="I42" s="128"/>
    </row>
    <row r="43" spans="2:9" ht="15" thickBot="1" x14ac:dyDescent="0.3">
      <c r="B43" s="143"/>
      <c r="C43" s="144" t="s">
        <v>84</v>
      </c>
      <c r="D43" s="143"/>
      <c r="E43" s="145"/>
      <c r="F43" s="143"/>
      <c r="G43" s="146"/>
      <c r="I43" s="128"/>
    </row>
    <row r="44" spans="2:9" x14ac:dyDescent="0.25">
      <c r="B44" s="117"/>
      <c r="C44" s="139"/>
      <c r="D44" s="125"/>
      <c r="E44" s="140"/>
      <c r="F44" s="141"/>
      <c r="G44" s="142"/>
      <c r="I44" s="128"/>
    </row>
    <row r="45" spans="2:9" x14ac:dyDescent="0.25">
      <c r="B45" s="123">
        <v>33</v>
      </c>
      <c r="C45" s="124" t="s">
        <v>241</v>
      </c>
      <c r="D45" s="125" t="s">
        <v>82</v>
      </c>
      <c r="E45" s="214">
        <v>158</v>
      </c>
      <c r="F45" s="127"/>
      <c r="G45" s="50">
        <f>E45*F45</f>
        <v>0</v>
      </c>
      <c r="I45" s="128"/>
    </row>
    <row r="46" spans="2:9" x14ac:dyDescent="0.25">
      <c r="B46" s="123">
        <v>34</v>
      </c>
      <c r="C46" s="124" t="s">
        <v>242</v>
      </c>
      <c r="D46" s="125" t="s">
        <v>82</v>
      </c>
      <c r="E46" s="316">
        <v>37.5</v>
      </c>
      <c r="F46" s="127"/>
      <c r="G46" s="50">
        <f t="shared" ref="G46:G60" si="2">E46*F46</f>
        <v>0</v>
      </c>
      <c r="I46" s="128"/>
    </row>
    <row r="47" spans="2:9" x14ac:dyDescent="0.25">
      <c r="B47" s="123">
        <v>35</v>
      </c>
      <c r="C47" s="124" t="s">
        <v>243</v>
      </c>
      <c r="D47" s="125" t="s">
        <v>93</v>
      </c>
      <c r="E47" s="214">
        <v>5</v>
      </c>
      <c r="F47" s="127"/>
      <c r="G47" s="50">
        <f t="shared" si="2"/>
        <v>0</v>
      </c>
      <c r="I47" s="128"/>
    </row>
    <row r="48" spans="2:9" x14ac:dyDescent="0.25">
      <c r="B48" s="123">
        <v>36</v>
      </c>
      <c r="C48" s="124" t="s">
        <v>244</v>
      </c>
      <c r="D48" s="125" t="s">
        <v>93</v>
      </c>
      <c r="E48" s="214">
        <v>19</v>
      </c>
      <c r="F48" s="127"/>
      <c r="G48" s="50">
        <f t="shared" si="2"/>
        <v>0</v>
      </c>
      <c r="I48" s="128"/>
    </row>
    <row r="49" spans="2:9" x14ac:dyDescent="0.25">
      <c r="B49" s="123">
        <v>37</v>
      </c>
      <c r="C49" s="124" t="s">
        <v>245</v>
      </c>
      <c r="D49" s="125" t="s">
        <v>93</v>
      </c>
      <c r="E49" s="214">
        <v>12</v>
      </c>
      <c r="F49" s="127"/>
      <c r="G49" s="50">
        <f t="shared" si="2"/>
        <v>0</v>
      </c>
      <c r="I49" s="128"/>
    </row>
    <row r="50" spans="2:9" x14ac:dyDescent="0.25">
      <c r="B50" s="123">
        <v>38</v>
      </c>
      <c r="C50" s="124" t="s">
        <v>246</v>
      </c>
      <c r="D50" s="125" t="s">
        <v>93</v>
      </c>
      <c r="E50" s="214">
        <v>6</v>
      </c>
      <c r="F50" s="127"/>
      <c r="G50" s="50">
        <f t="shared" si="2"/>
        <v>0</v>
      </c>
      <c r="I50" s="128"/>
    </row>
    <row r="51" spans="2:9" x14ac:dyDescent="0.25">
      <c r="B51" s="123">
        <v>39</v>
      </c>
      <c r="C51" s="124" t="s">
        <v>247</v>
      </c>
      <c r="D51" s="125" t="s">
        <v>93</v>
      </c>
      <c r="E51" s="214">
        <v>3</v>
      </c>
      <c r="F51" s="127"/>
      <c r="G51" s="50">
        <f t="shared" si="2"/>
        <v>0</v>
      </c>
      <c r="I51" s="128"/>
    </row>
    <row r="52" spans="2:9" x14ac:dyDescent="0.25">
      <c r="B52" s="123">
        <v>40</v>
      </c>
      <c r="C52" s="124" t="s">
        <v>248</v>
      </c>
      <c r="D52" s="125" t="s">
        <v>93</v>
      </c>
      <c r="E52" s="214">
        <v>6</v>
      </c>
      <c r="F52" s="127"/>
      <c r="G52" s="50">
        <f t="shared" si="2"/>
        <v>0</v>
      </c>
      <c r="I52" s="128"/>
    </row>
    <row r="53" spans="2:9" x14ac:dyDescent="0.25">
      <c r="B53" s="123">
        <v>41</v>
      </c>
      <c r="C53" s="124" t="s">
        <v>249</v>
      </c>
      <c r="D53" s="125" t="s">
        <v>93</v>
      </c>
      <c r="E53" s="214">
        <v>3</v>
      </c>
      <c r="F53" s="127"/>
      <c r="G53" s="50">
        <f t="shared" si="2"/>
        <v>0</v>
      </c>
      <c r="I53" s="128"/>
    </row>
    <row r="54" spans="2:9" x14ac:dyDescent="0.25">
      <c r="B54" s="123">
        <v>42</v>
      </c>
      <c r="C54" s="124" t="s">
        <v>250</v>
      </c>
      <c r="D54" s="125" t="s">
        <v>93</v>
      </c>
      <c r="E54" s="214">
        <v>3</v>
      </c>
      <c r="F54" s="127"/>
      <c r="G54" s="50">
        <f t="shared" si="2"/>
        <v>0</v>
      </c>
      <c r="I54" s="128"/>
    </row>
    <row r="55" spans="2:9" x14ac:dyDescent="0.25">
      <c r="B55" s="123">
        <v>43</v>
      </c>
      <c r="C55" s="124" t="s">
        <v>251</v>
      </c>
      <c r="D55" s="125" t="s">
        <v>93</v>
      </c>
      <c r="E55" s="214">
        <v>3</v>
      </c>
      <c r="F55" s="127"/>
      <c r="G55" s="50">
        <f t="shared" si="2"/>
        <v>0</v>
      </c>
      <c r="I55" s="128"/>
    </row>
    <row r="56" spans="2:9" x14ac:dyDescent="0.25">
      <c r="B56" s="123">
        <v>44</v>
      </c>
      <c r="C56" s="124" t="s">
        <v>252</v>
      </c>
      <c r="D56" s="125" t="s">
        <v>93</v>
      </c>
      <c r="E56" s="214">
        <v>3</v>
      </c>
      <c r="F56" s="127"/>
      <c r="G56" s="50">
        <f t="shared" si="2"/>
        <v>0</v>
      </c>
      <c r="I56" s="128"/>
    </row>
    <row r="57" spans="2:9" x14ac:dyDescent="0.25">
      <c r="B57" s="123">
        <v>45</v>
      </c>
      <c r="C57" s="124" t="s">
        <v>253</v>
      </c>
      <c r="D57" s="125" t="s">
        <v>93</v>
      </c>
      <c r="E57" s="214">
        <v>3</v>
      </c>
      <c r="F57" s="127"/>
      <c r="G57" s="50">
        <f t="shared" si="2"/>
        <v>0</v>
      </c>
      <c r="I57" s="128"/>
    </row>
    <row r="58" spans="2:9" x14ac:dyDescent="0.25">
      <c r="B58" s="123">
        <v>46</v>
      </c>
      <c r="C58" s="124" t="s">
        <v>249</v>
      </c>
      <c r="D58" s="125" t="s">
        <v>93</v>
      </c>
      <c r="E58" s="214">
        <v>3</v>
      </c>
      <c r="F58" s="127"/>
      <c r="G58" s="50">
        <f t="shared" si="2"/>
        <v>0</v>
      </c>
      <c r="I58" s="128"/>
    </row>
    <row r="59" spans="2:9" x14ac:dyDescent="0.25">
      <c r="B59" s="123">
        <v>47</v>
      </c>
      <c r="C59" s="124" t="s">
        <v>254</v>
      </c>
      <c r="D59" s="125" t="s">
        <v>93</v>
      </c>
      <c r="E59" s="214">
        <v>6</v>
      </c>
      <c r="F59" s="127"/>
      <c r="G59" s="50">
        <f t="shared" si="2"/>
        <v>0</v>
      </c>
      <c r="I59" s="128"/>
    </row>
    <row r="60" spans="2:9" x14ac:dyDescent="0.25">
      <c r="B60" s="123">
        <v>48</v>
      </c>
      <c r="C60" s="124" t="s">
        <v>255</v>
      </c>
      <c r="D60" s="125" t="s">
        <v>93</v>
      </c>
      <c r="E60" s="214">
        <v>18</v>
      </c>
      <c r="F60" s="127"/>
      <c r="G60" s="50">
        <f t="shared" si="2"/>
        <v>0</v>
      </c>
      <c r="I60" s="128"/>
    </row>
    <row r="61" spans="2:9" ht="15" thickBot="1" x14ac:dyDescent="0.3">
      <c r="B61" s="117"/>
      <c r="C61" s="139"/>
      <c r="D61" s="125"/>
      <c r="E61" s="140"/>
      <c r="F61" s="141"/>
      <c r="G61" s="142"/>
      <c r="I61" s="128"/>
    </row>
    <row r="62" spans="2:9" ht="15" thickBot="1" x14ac:dyDescent="0.3">
      <c r="B62" s="147"/>
      <c r="C62" s="148" t="s">
        <v>85</v>
      </c>
      <c r="D62" s="147"/>
      <c r="E62" s="149"/>
      <c r="F62" s="147"/>
      <c r="G62" s="150"/>
      <c r="I62" s="128"/>
    </row>
    <row r="63" spans="2:9" x14ac:dyDescent="0.25">
      <c r="B63" s="117"/>
      <c r="C63" s="139"/>
      <c r="D63" s="125"/>
      <c r="E63" s="140"/>
      <c r="F63" s="141"/>
      <c r="G63" s="142"/>
      <c r="I63" s="128"/>
    </row>
    <row r="64" spans="2:9" x14ac:dyDescent="0.25">
      <c r="B64" s="123">
        <v>49</v>
      </c>
      <c r="C64" s="124" t="s">
        <v>241</v>
      </c>
      <c r="D64" s="125" t="s">
        <v>82</v>
      </c>
      <c r="E64" s="214">
        <v>158</v>
      </c>
      <c r="F64" s="127"/>
      <c r="G64" s="50">
        <f>E64*F64</f>
        <v>0</v>
      </c>
      <c r="I64" s="128"/>
    </row>
    <row r="65" spans="2:9" x14ac:dyDescent="0.25">
      <c r="B65" s="123">
        <v>50</v>
      </c>
      <c r="C65" s="124" t="s">
        <v>242</v>
      </c>
      <c r="D65" s="125" t="s">
        <v>82</v>
      </c>
      <c r="E65" s="316">
        <v>37.5</v>
      </c>
      <c r="F65" s="127"/>
      <c r="G65" s="50">
        <f t="shared" ref="G65:G79" si="3">E65*F65</f>
        <v>0</v>
      </c>
      <c r="I65" s="128"/>
    </row>
    <row r="66" spans="2:9" x14ac:dyDescent="0.25">
      <c r="B66" s="123">
        <v>51</v>
      </c>
      <c r="C66" s="124" t="s">
        <v>243</v>
      </c>
      <c r="D66" s="125" t="s">
        <v>93</v>
      </c>
      <c r="E66" s="214">
        <v>5</v>
      </c>
      <c r="F66" s="127"/>
      <c r="G66" s="50">
        <f t="shared" si="3"/>
        <v>0</v>
      </c>
      <c r="I66" s="128"/>
    </row>
    <row r="67" spans="2:9" x14ac:dyDescent="0.25">
      <c r="B67" s="123">
        <v>52</v>
      </c>
      <c r="C67" s="124" t="s">
        <v>244</v>
      </c>
      <c r="D67" s="125" t="s">
        <v>93</v>
      </c>
      <c r="E67" s="214">
        <v>13</v>
      </c>
      <c r="F67" s="127"/>
      <c r="G67" s="50">
        <f t="shared" si="3"/>
        <v>0</v>
      </c>
      <c r="I67" s="128"/>
    </row>
    <row r="68" spans="2:9" x14ac:dyDescent="0.25">
      <c r="B68" s="123">
        <v>53</v>
      </c>
      <c r="C68" s="124" t="s">
        <v>245</v>
      </c>
      <c r="D68" s="125" t="s">
        <v>93</v>
      </c>
      <c r="E68" s="214">
        <v>12</v>
      </c>
      <c r="F68" s="127"/>
      <c r="G68" s="50">
        <f t="shared" si="3"/>
        <v>0</v>
      </c>
      <c r="I68" s="128"/>
    </row>
    <row r="69" spans="2:9" x14ac:dyDescent="0.25">
      <c r="B69" s="123">
        <v>54</v>
      </c>
      <c r="C69" s="124" t="s">
        <v>246</v>
      </c>
      <c r="D69" s="125" t="s">
        <v>93</v>
      </c>
      <c r="E69" s="214">
        <v>6</v>
      </c>
      <c r="F69" s="127"/>
      <c r="G69" s="50">
        <f t="shared" si="3"/>
        <v>0</v>
      </c>
      <c r="I69" s="128"/>
    </row>
    <row r="70" spans="2:9" x14ac:dyDescent="0.25">
      <c r="B70" s="123">
        <v>55</v>
      </c>
      <c r="C70" s="124" t="s">
        <v>247</v>
      </c>
      <c r="D70" s="125" t="s">
        <v>93</v>
      </c>
      <c r="E70" s="214">
        <v>3</v>
      </c>
      <c r="F70" s="127"/>
      <c r="G70" s="50">
        <f t="shared" si="3"/>
        <v>0</v>
      </c>
      <c r="I70" s="128"/>
    </row>
    <row r="71" spans="2:9" x14ac:dyDescent="0.25">
      <c r="B71" s="123">
        <v>56</v>
      </c>
      <c r="C71" s="124" t="s">
        <v>248</v>
      </c>
      <c r="D71" s="125" t="s">
        <v>93</v>
      </c>
      <c r="E71" s="214">
        <v>6</v>
      </c>
      <c r="F71" s="127"/>
      <c r="G71" s="50">
        <f t="shared" si="3"/>
        <v>0</v>
      </c>
      <c r="I71" s="128"/>
    </row>
    <row r="72" spans="2:9" x14ac:dyDescent="0.25">
      <c r="B72" s="123">
        <v>57</v>
      </c>
      <c r="C72" s="124" t="s">
        <v>249</v>
      </c>
      <c r="D72" s="125" t="s">
        <v>93</v>
      </c>
      <c r="E72" s="214">
        <v>3</v>
      </c>
      <c r="F72" s="127"/>
      <c r="G72" s="50">
        <f t="shared" si="3"/>
        <v>0</v>
      </c>
      <c r="I72" s="128"/>
    </row>
    <row r="73" spans="2:9" x14ac:dyDescent="0.25">
      <c r="B73" s="123">
        <v>58</v>
      </c>
      <c r="C73" s="124" t="s">
        <v>250</v>
      </c>
      <c r="D73" s="125" t="s">
        <v>93</v>
      </c>
      <c r="E73" s="214">
        <v>3</v>
      </c>
      <c r="F73" s="127"/>
      <c r="G73" s="50">
        <f t="shared" si="3"/>
        <v>0</v>
      </c>
      <c r="I73" s="128"/>
    </row>
    <row r="74" spans="2:9" x14ac:dyDescent="0.25">
      <c r="B74" s="123">
        <v>59</v>
      </c>
      <c r="C74" s="124" t="s">
        <v>251</v>
      </c>
      <c r="D74" s="125" t="s">
        <v>93</v>
      </c>
      <c r="E74" s="214">
        <v>3</v>
      </c>
      <c r="F74" s="127"/>
      <c r="G74" s="50">
        <f t="shared" si="3"/>
        <v>0</v>
      </c>
      <c r="I74" s="128"/>
    </row>
    <row r="75" spans="2:9" x14ac:dyDescent="0.25">
      <c r="B75" s="123">
        <v>60</v>
      </c>
      <c r="C75" s="124" t="s">
        <v>252</v>
      </c>
      <c r="D75" s="125" t="s">
        <v>93</v>
      </c>
      <c r="E75" s="214">
        <v>3</v>
      </c>
      <c r="F75" s="127"/>
      <c r="G75" s="50">
        <f t="shared" si="3"/>
        <v>0</v>
      </c>
      <c r="I75" s="128"/>
    </row>
    <row r="76" spans="2:9" x14ac:dyDescent="0.25">
      <c r="B76" s="123">
        <v>61</v>
      </c>
      <c r="C76" s="124" t="s">
        <v>253</v>
      </c>
      <c r="D76" s="125" t="s">
        <v>93</v>
      </c>
      <c r="E76" s="214">
        <v>3</v>
      </c>
      <c r="F76" s="127"/>
      <c r="G76" s="50">
        <f t="shared" si="3"/>
        <v>0</v>
      </c>
      <c r="I76" s="128"/>
    </row>
    <row r="77" spans="2:9" x14ac:dyDescent="0.25">
      <c r="B77" s="123">
        <v>62</v>
      </c>
      <c r="C77" s="124" t="s">
        <v>249</v>
      </c>
      <c r="D77" s="125" t="s">
        <v>93</v>
      </c>
      <c r="E77" s="214">
        <v>3</v>
      </c>
      <c r="F77" s="127"/>
      <c r="G77" s="50">
        <f t="shared" si="3"/>
        <v>0</v>
      </c>
      <c r="I77" s="128"/>
    </row>
    <row r="78" spans="2:9" x14ac:dyDescent="0.25">
      <c r="B78" s="123">
        <v>63</v>
      </c>
      <c r="C78" s="124" t="s">
        <v>254</v>
      </c>
      <c r="D78" s="125" t="s">
        <v>93</v>
      </c>
      <c r="E78" s="214">
        <v>6</v>
      </c>
      <c r="F78" s="127"/>
      <c r="G78" s="50">
        <f t="shared" si="3"/>
        <v>0</v>
      </c>
      <c r="I78" s="128"/>
    </row>
    <row r="79" spans="2:9" x14ac:dyDescent="0.25">
      <c r="B79" s="123">
        <v>64</v>
      </c>
      <c r="C79" s="124" t="s">
        <v>255</v>
      </c>
      <c r="D79" s="125" t="s">
        <v>93</v>
      </c>
      <c r="E79" s="214">
        <v>18</v>
      </c>
      <c r="F79" s="127"/>
      <c r="G79" s="50">
        <f t="shared" si="3"/>
        <v>0</v>
      </c>
      <c r="I79" s="128"/>
    </row>
    <row r="80" spans="2:9" ht="15" thickBot="1" x14ac:dyDescent="0.3">
      <c r="B80" s="117"/>
      <c r="C80" s="139"/>
      <c r="D80" s="125"/>
      <c r="E80" s="140"/>
      <c r="F80" s="141"/>
      <c r="G80" s="142"/>
      <c r="I80" s="128"/>
    </row>
    <row r="81" spans="2:9" ht="15" thickBot="1" x14ac:dyDescent="0.3">
      <c r="B81" s="151"/>
      <c r="C81" s="152" t="s">
        <v>86</v>
      </c>
      <c r="D81" s="151"/>
      <c r="E81" s="153"/>
      <c r="F81" s="151"/>
      <c r="G81" s="154"/>
      <c r="I81" s="128"/>
    </row>
    <row r="82" spans="2:9" x14ac:dyDescent="0.25">
      <c r="B82" s="117"/>
      <c r="C82" s="139"/>
      <c r="D82" s="125"/>
      <c r="E82" s="140"/>
      <c r="F82" s="141"/>
      <c r="G82" s="142"/>
      <c r="I82" s="128"/>
    </row>
    <row r="83" spans="2:9" x14ac:dyDescent="0.25">
      <c r="B83" s="123">
        <v>65</v>
      </c>
      <c r="C83" s="124" t="s">
        <v>241</v>
      </c>
      <c r="D83" s="125" t="s">
        <v>82</v>
      </c>
      <c r="E83" s="214">
        <v>158</v>
      </c>
      <c r="F83" s="127"/>
      <c r="G83" s="50">
        <f>E83*F83</f>
        <v>0</v>
      </c>
      <c r="I83" s="128"/>
    </row>
    <row r="84" spans="2:9" x14ac:dyDescent="0.25">
      <c r="B84" s="123">
        <v>66</v>
      </c>
      <c r="C84" s="124" t="s">
        <v>242</v>
      </c>
      <c r="D84" s="125" t="s">
        <v>82</v>
      </c>
      <c r="E84" s="316">
        <v>37.5</v>
      </c>
      <c r="F84" s="127"/>
      <c r="G84" s="50">
        <f t="shared" ref="G84:G98" si="4">E84*F84</f>
        <v>0</v>
      </c>
      <c r="I84" s="128"/>
    </row>
    <row r="85" spans="2:9" x14ac:dyDescent="0.25">
      <c r="B85" s="123">
        <v>67</v>
      </c>
      <c r="C85" s="124" t="s">
        <v>243</v>
      </c>
      <c r="D85" s="125" t="s">
        <v>93</v>
      </c>
      <c r="E85" s="214">
        <v>5</v>
      </c>
      <c r="F85" s="127"/>
      <c r="G85" s="50">
        <f t="shared" si="4"/>
        <v>0</v>
      </c>
      <c r="I85" s="128"/>
    </row>
    <row r="86" spans="2:9" x14ac:dyDescent="0.25">
      <c r="B86" s="123">
        <v>68</v>
      </c>
      <c r="C86" s="124" t="s">
        <v>244</v>
      </c>
      <c r="D86" s="125" t="s">
        <v>93</v>
      </c>
      <c r="E86" s="214">
        <v>19</v>
      </c>
      <c r="F86" s="127"/>
      <c r="G86" s="50">
        <f t="shared" si="4"/>
        <v>0</v>
      </c>
      <c r="I86" s="128"/>
    </row>
    <row r="87" spans="2:9" x14ac:dyDescent="0.25">
      <c r="B87" s="123">
        <v>69</v>
      </c>
      <c r="C87" s="124" t="s">
        <v>245</v>
      </c>
      <c r="D87" s="125" t="s">
        <v>93</v>
      </c>
      <c r="E87" s="214">
        <v>12</v>
      </c>
      <c r="F87" s="127"/>
      <c r="G87" s="50">
        <f t="shared" si="4"/>
        <v>0</v>
      </c>
      <c r="I87" s="128"/>
    </row>
    <row r="88" spans="2:9" x14ac:dyDescent="0.25">
      <c r="B88" s="123">
        <v>70</v>
      </c>
      <c r="C88" s="124" t="s">
        <v>246</v>
      </c>
      <c r="D88" s="125" t="s">
        <v>93</v>
      </c>
      <c r="E88" s="214">
        <v>6</v>
      </c>
      <c r="F88" s="127"/>
      <c r="G88" s="50">
        <f t="shared" si="4"/>
        <v>0</v>
      </c>
      <c r="I88" s="128"/>
    </row>
    <row r="89" spans="2:9" x14ac:dyDescent="0.25">
      <c r="B89" s="123">
        <v>71</v>
      </c>
      <c r="C89" s="124" t="s">
        <v>247</v>
      </c>
      <c r="D89" s="125" t="s">
        <v>93</v>
      </c>
      <c r="E89" s="214">
        <v>3</v>
      </c>
      <c r="F89" s="127"/>
      <c r="G89" s="50">
        <f t="shared" si="4"/>
        <v>0</v>
      </c>
      <c r="I89" s="128"/>
    </row>
    <row r="90" spans="2:9" x14ac:dyDescent="0.25">
      <c r="B90" s="123">
        <v>72</v>
      </c>
      <c r="C90" s="124" t="s">
        <v>248</v>
      </c>
      <c r="D90" s="125" t="s">
        <v>93</v>
      </c>
      <c r="E90" s="214">
        <v>6</v>
      </c>
      <c r="F90" s="127"/>
      <c r="G90" s="50">
        <f t="shared" si="4"/>
        <v>0</v>
      </c>
      <c r="I90" s="128"/>
    </row>
    <row r="91" spans="2:9" x14ac:dyDescent="0.25">
      <c r="B91" s="123">
        <v>73</v>
      </c>
      <c r="C91" s="124" t="s">
        <v>249</v>
      </c>
      <c r="D91" s="125" t="s">
        <v>93</v>
      </c>
      <c r="E91" s="214">
        <v>3</v>
      </c>
      <c r="F91" s="127"/>
      <c r="G91" s="50">
        <f t="shared" si="4"/>
        <v>0</v>
      </c>
      <c r="I91" s="128"/>
    </row>
    <row r="92" spans="2:9" x14ac:dyDescent="0.25">
      <c r="B92" s="123">
        <v>74</v>
      </c>
      <c r="C92" s="124" t="s">
        <v>250</v>
      </c>
      <c r="D92" s="125" t="s">
        <v>93</v>
      </c>
      <c r="E92" s="214">
        <v>3</v>
      </c>
      <c r="F92" s="127"/>
      <c r="G92" s="50">
        <f t="shared" si="4"/>
        <v>0</v>
      </c>
      <c r="I92" s="128"/>
    </row>
    <row r="93" spans="2:9" x14ac:dyDescent="0.25">
      <c r="B93" s="123">
        <v>75</v>
      </c>
      <c r="C93" s="124" t="s">
        <v>251</v>
      </c>
      <c r="D93" s="125" t="s">
        <v>93</v>
      </c>
      <c r="E93" s="214">
        <v>3</v>
      </c>
      <c r="F93" s="127"/>
      <c r="G93" s="50">
        <f t="shared" si="4"/>
        <v>0</v>
      </c>
      <c r="I93" s="128"/>
    </row>
    <row r="94" spans="2:9" x14ac:dyDescent="0.25">
      <c r="B94" s="123">
        <v>76</v>
      </c>
      <c r="C94" s="124" t="s">
        <v>252</v>
      </c>
      <c r="D94" s="125" t="s">
        <v>93</v>
      </c>
      <c r="E94" s="214">
        <v>3</v>
      </c>
      <c r="F94" s="127"/>
      <c r="G94" s="50">
        <f t="shared" si="4"/>
        <v>0</v>
      </c>
      <c r="I94" s="128"/>
    </row>
    <row r="95" spans="2:9" x14ac:dyDescent="0.25">
      <c r="B95" s="123">
        <v>77</v>
      </c>
      <c r="C95" s="124" t="s">
        <v>253</v>
      </c>
      <c r="D95" s="125" t="s">
        <v>93</v>
      </c>
      <c r="E95" s="214">
        <v>3</v>
      </c>
      <c r="F95" s="127"/>
      <c r="G95" s="50">
        <f t="shared" si="4"/>
        <v>0</v>
      </c>
      <c r="I95" s="128"/>
    </row>
    <row r="96" spans="2:9" x14ac:dyDescent="0.25">
      <c r="B96" s="123">
        <v>78</v>
      </c>
      <c r="C96" s="124" t="s">
        <v>249</v>
      </c>
      <c r="D96" s="125" t="s">
        <v>93</v>
      </c>
      <c r="E96" s="214">
        <v>3</v>
      </c>
      <c r="F96" s="127"/>
      <c r="G96" s="50">
        <f t="shared" si="4"/>
        <v>0</v>
      </c>
      <c r="I96" s="128"/>
    </row>
    <row r="97" spans="2:9" x14ac:dyDescent="0.25">
      <c r="B97" s="123">
        <v>79</v>
      </c>
      <c r="C97" s="124" t="s">
        <v>254</v>
      </c>
      <c r="D97" s="125" t="s">
        <v>93</v>
      </c>
      <c r="E97" s="214">
        <v>6</v>
      </c>
      <c r="F97" s="127"/>
      <c r="G97" s="50">
        <f t="shared" si="4"/>
        <v>0</v>
      </c>
      <c r="I97" s="128"/>
    </row>
    <row r="98" spans="2:9" x14ac:dyDescent="0.25">
      <c r="B98" s="123">
        <v>80</v>
      </c>
      <c r="C98" s="124" t="s">
        <v>255</v>
      </c>
      <c r="D98" s="125" t="s">
        <v>93</v>
      </c>
      <c r="E98" s="214">
        <v>18</v>
      </c>
      <c r="F98" s="127"/>
      <c r="G98" s="50">
        <f t="shared" si="4"/>
        <v>0</v>
      </c>
      <c r="I98" s="128"/>
    </row>
    <row r="99" spans="2:9" ht="15" thickBot="1" x14ac:dyDescent="0.3">
      <c r="B99" s="117"/>
      <c r="C99" s="139"/>
      <c r="D99" s="125"/>
      <c r="E99" s="140"/>
      <c r="F99" s="141"/>
      <c r="G99" s="142"/>
      <c r="I99" s="128"/>
    </row>
    <row r="100" spans="2:9" ht="15" thickBot="1" x14ac:dyDescent="0.3">
      <c r="B100" s="155"/>
      <c r="C100" s="156" t="s">
        <v>87</v>
      </c>
      <c r="D100" s="155"/>
      <c r="E100" s="157"/>
      <c r="F100" s="155"/>
      <c r="G100" s="158"/>
      <c r="I100" s="128"/>
    </row>
    <row r="101" spans="2:9" x14ac:dyDescent="0.25">
      <c r="B101" s="117"/>
      <c r="C101" s="139"/>
      <c r="D101" s="125"/>
      <c r="E101" s="140"/>
      <c r="F101" s="141"/>
      <c r="G101" s="142"/>
      <c r="I101" s="128"/>
    </row>
    <row r="102" spans="2:9" x14ac:dyDescent="0.25">
      <c r="B102" s="123">
        <v>81</v>
      </c>
      <c r="C102" s="124" t="s">
        <v>241</v>
      </c>
      <c r="D102" s="125" t="s">
        <v>82</v>
      </c>
      <c r="E102" s="214">
        <v>158</v>
      </c>
      <c r="F102" s="127"/>
      <c r="G102" s="50">
        <f>E102*F102</f>
        <v>0</v>
      </c>
      <c r="I102" s="128"/>
    </row>
    <row r="103" spans="2:9" x14ac:dyDescent="0.25">
      <c r="B103" s="123">
        <v>82</v>
      </c>
      <c r="C103" s="124" t="s">
        <v>242</v>
      </c>
      <c r="D103" s="125" t="s">
        <v>82</v>
      </c>
      <c r="E103" s="316">
        <v>37.5</v>
      </c>
      <c r="F103" s="127"/>
      <c r="G103" s="50">
        <f t="shared" ref="G103:G119" si="5">E103*F103</f>
        <v>0</v>
      </c>
      <c r="I103" s="128"/>
    </row>
    <row r="104" spans="2:9" x14ac:dyDescent="0.25">
      <c r="B104" s="123">
        <v>83</v>
      </c>
      <c r="C104" s="124" t="s">
        <v>243</v>
      </c>
      <c r="D104" s="125" t="s">
        <v>93</v>
      </c>
      <c r="E104" s="214">
        <v>5</v>
      </c>
      <c r="F104" s="127"/>
      <c r="G104" s="50">
        <f t="shared" si="5"/>
        <v>0</v>
      </c>
      <c r="I104" s="128"/>
    </row>
    <row r="105" spans="2:9" x14ac:dyDescent="0.25">
      <c r="B105" s="123">
        <v>84</v>
      </c>
      <c r="C105" s="124" t="s">
        <v>244</v>
      </c>
      <c r="D105" s="125" t="s">
        <v>93</v>
      </c>
      <c r="E105" s="214">
        <v>13</v>
      </c>
      <c r="F105" s="127"/>
      <c r="G105" s="50">
        <f t="shared" si="5"/>
        <v>0</v>
      </c>
      <c r="I105" s="128"/>
    </row>
    <row r="106" spans="2:9" x14ac:dyDescent="0.25">
      <c r="B106" s="123">
        <v>85</v>
      </c>
      <c r="C106" s="124" t="s">
        <v>245</v>
      </c>
      <c r="D106" s="125" t="s">
        <v>93</v>
      </c>
      <c r="E106" s="214">
        <v>12</v>
      </c>
      <c r="F106" s="127"/>
      <c r="G106" s="50">
        <f t="shared" si="5"/>
        <v>0</v>
      </c>
      <c r="I106" s="128"/>
    </row>
    <row r="107" spans="2:9" x14ac:dyDescent="0.25">
      <c r="B107" s="123">
        <v>86</v>
      </c>
      <c r="C107" s="124" t="s">
        <v>246</v>
      </c>
      <c r="D107" s="125" t="s">
        <v>93</v>
      </c>
      <c r="E107" s="214">
        <v>6</v>
      </c>
      <c r="F107" s="127"/>
      <c r="G107" s="50">
        <f t="shared" si="5"/>
        <v>0</v>
      </c>
      <c r="I107" s="128"/>
    </row>
    <row r="108" spans="2:9" x14ac:dyDescent="0.25">
      <c r="B108" s="123">
        <v>87</v>
      </c>
      <c r="C108" s="124" t="s">
        <v>247</v>
      </c>
      <c r="D108" s="125" t="s">
        <v>93</v>
      </c>
      <c r="E108" s="214">
        <v>3</v>
      </c>
      <c r="F108" s="127"/>
      <c r="G108" s="50">
        <f t="shared" si="5"/>
        <v>0</v>
      </c>
      <c r="I108" s="128"/>
    </row>
    <row r="109" spans="2:9" x14ac:dyDescent="0.25">
      <c r="B109" s="123">
        <v>88</v>
      </c>
      <c r="C109" s="124" t="s">
        <v>248</v>
      </c>
      <c r="D109" s="125" t="s">
        <v>93</v>
      </c>
      <c r="E109" s="214">
        <v>6</v>
      </c>
      <c r="F109" s="127"/>
      <c r="G109" s="50">
        <f t="shared" si="5"/>
        <v>0</v>
      </c>
      <c r="I109" s="128"/>
    </row>
    <row r="110" spans="2:9" x14ac:dyDescent="0.25">
      <c r="B110" s="123">
        <v>89</v>
      </c>
      <c r="C110" s="124" t="s">
        <v>249</v>
      </c>
      <c r="D110" s="125" t="s">
        <v>93</v>
      </c>
      <c r="E110" s="214">
        <v>3</v>
      </c>
      <c r="F110" s="127"/>
      <c r="G110" s="50">
        <f t="shared" si="5"/>
        <v>0</v>
      </c>
      <c r="I110" s="128"/>
    </row>
    <row r="111" spans="2:9" x14ac:dyDescent="0.25">
      <c r="B111" s="123">
        <v>90</v>
      </c>
      <c r="C111" s="124" t="s">
        <v>250</v>
      </c>
      <c r="D111" s="125" t="s">
        <v>93</v>
      </c>
      <c r="E111" s="214">
        <v>3</v>
      </c>
      <c r="F111" s="127"/>
      <c r="G111" s="50">
        <f t="shared" si="5"/>
        <v>0</v>
      </c>
      <c r="I111" s="128"/>
    </row>
    <row r="112" spans="2:9" x14ac:dyDescent="0.25">
      <c r="B112" s="123">
        <v>91</v>
      </c>
      <c r="C112" s="124" t="s">
        <v>251</v>
      </c>
      <c r="D112" s="125" t="s">
        <v>93</v>
      </c>
      <c r="E112" s="214">
        <v>3</v>
      </c>
      <c r="F112" s="127"/>
      <c r="G112" s="50">
        <f t="shared" si="5"/>
        <v>0</v>
      </c>
      <c r="I112" s="128"/>
    </row>
    <row r="113" spans="2:9" x14ac:dyDescent="0.25">
      <c r="B113" s="123">
        <v>92</v>
      </c>
      <c r="C113" s="124" t="s">
        <v>256</v>
      </c>
      <c r="D113" s="125" t="s">
        <v>93</v>
      </c>
      <c r="E113" s="214">
        <v>3</v>
      </c>
      <c r="F113" s="127"/>
      <c r="G113" s="50">
        <f t="shared" si="5"/>
        <v>0</v>
      </c>
      <c r="I113" s="128"/>
    </row>
    <row r="114" spans="2:9" x14ac:dyDescent="0.25">
      <c r="B114" s="123">
        <v>93</v>
      </c>
      <c r="C114" s="124" t="s">
        <v>252</v>
      </c>
      <c r="D114" s="125" t="s">
        <v>93</v>
      </c>
      <c r="E114" s="214">
        <v>3</v>
      </c>
      <c r="F114" s="127"/>
      <c r="G114" s="50">
        <f t="shared" si="5"/>
        <v>0</v>
      </c>
      <c r="I114" s="128"/>
    </row>
    <row r="115" spans="2:9" x14ac:dyDescent="0.25">
      <c r="B115" s="123">
        <v>94</v>
      </c>
      <c r="C115" s="124" t="s">
        <v>253</v>
      </c>
      <c r="D115" s="125" t="s">
        <v>93</v>
      </c>
      <c r="E115" s="214">
        <v>3</v>
      </c>
      <c r="F115" s="127"/>
      <c r="G115" s="50">
        <f t="shared" si="5"/>
        <v>0</v>
      </c>
      <c r="I115" s="128"/>
    </row>
    <row r="116" spans="2:9" x14ac:dyDescent="0.25">
      <c r="B116" s="123">
        <v>95</v>
      </c>
      <c r="C116" s="124" t="s">
        <v>249</v>
      </c>
      <c r="D116" s="125" t="s">
        <v>93</v>
      </c>
      <c r="E116" s="214">
        <v>3</v>
      </c>
      <c r="F116" s="127"/>
      <c r="G116" s="50">
        <f t="shared" si="5"/>
        <v>0</v>
      </c>
      <c r="I116" s="128"/>
    </row>
    <row r="117" spans="2:9" x14ac:dyDescent="0.25">
      <c r="B117" s="123">
        <v>96</v>
      </c>
      <c r="C117" s="124" t="s">
        <v>257</v>
      </c>
      <c r="D117" s="125" t="s">
        <v>93</v>
      </c>
      <c r="E117" s="214">
        <v>3</v>
      </c>
      <c r="F117" s="127"/>
      <c r="G117" s="50">
        <f t="shared" si="5"/>
        <v>0</v>
      </c>
      <c r="I117" s="128"/>
    </row>
    <row r="118" spans="2:9" x14ac:dyDescent="0.25">
      <c r="B118" s="123">
        <v>97</v>
      </c>
      <c r="C118" s="124" t="s">
        <v>254</v>
      </c>
      <c r="D118" s="125" t="s">
        <v>93</v>
      </c>
      <c r="E118" s="214">
        <v>6</v>
      </c>
      <c r="F118" s="127"/>
      <c r="G118" s="50">
        <f t="shared" si="5"/>
        <v>0</v>
      </c>
      <c r="I118" s="128"/>
    </row>
    <row r="119" spans="2:9" x14ac:dyDescent="0.25">
      <c r="B119" s="123">
        <v>98</v>
      </c>
      <c r="C119" s="124" t="s">
        <v>255</v>
      </c>
      <c r="D119" s="125" t="s">
        <v>93</v>
      </c>
      <c r="E119" s="214">
        <v>18</v>
      </c>
      <c r="F119" s="127"/>
      <c r="G119" s="50">
        <f t="shared" si="5"/>
        <v>0</v>
      </c>
      <c r="I119" s="128"/>
    </row>
    <row r="120" spans="2:9" ht="15" thickBot="1" x14ac:dyDescent="0.3">
      <c r="B120" s="117"/>
      <c r="C120" s="139"/>
      <c r="D120" s="125"/>
      <c r="E120" s="140"/>
      <c r="F120" s="141"/>
      <c r="G120" s="142"/>
      <c r="I120" s="128"/>
    </row>
    <row r="121" spans="2:9" ht="15" thickBot="1" x14ac:dyDescent="0.3">
      <c r="B121" s="159"/>
      <c r="C121" s="160" t="s">
        <v>88</v>
      </c>
      <c r="D121" s="159"/>
      <c r="E121" s="161"/>
      <c r="F121" s="159"/>
      <c r="G121" s="162"/>
      <c r="I121" s="128"/>
    </row>
    <row r="122" spans="2:9" x14ac:dyDescent="0.25">
      <c r="B122" s="117"/>
      <c r="C122" s="139"/>
      <c r="D122" s="125"/>
      <c r="E122" s="140"/>
      <c r="F122" s="141"/>
      <c r="G122" s="142"/>
      <c r="I122" s="128"/>
    </row>
    <row r="123" spans="2:9" x14ac:dyDescent="0.25">
      <c r="B123" s="123">
        <v>99</v>
      </c>
      <c r="C123" s="124" t="s">
        <v>241</v>
      </c>
      <c r="D123" s="125" t="s">
        <v>82</v>
      </c>
      <c r="E123" s="316">
        <v>179.9</v>
      </c>
      <c r="F123" s="127"/>
      <c r="G123" s="50">
        <f>E123*F123</f>
        <v>0</v>
      </c>
      <c r="I123" s="128"/>
    </row>
    <row r="124" spans="2:9" x14ac:dyDescent="0.25">
      <c r="B124" s="123">
        <v>100</v>
      </c>
      <c r="C124" s="124" t="s">
        <v>242</v>
      </c>
      <c r="D124" s="125" t="s">
        <v>82</v>
      </c>
      <c r="E124" s="316">
        <v>35</v>
      </c>
      <c r="F124" s="127"/>
      <c r="G124" s="50">
        <f t="shared" ref="G124:G139" si="6">E124*F124</f>
        <v>0</v>
      </c>
      <c r="I124" s="128"/>
    </row>
    <row r="125" spans="2:9" x14ac:dyDescent="0.25">
      <c r="B125" s="123">
        <v>101</v>
      </c>
      <c r="C125" s="124" t="s">
        <v>243</v>
      </c>
      <c r="D125" s="125" t="s">
        <v>93</v>
      </c>
      <c r="E125" s="214">
        <v>5</v>
      </c>
      <c r="F125" s="127"/>
      <c r="G125" s="50">
        <f t="shared" si="6"/>
        <v>0</v>
      </c>
      <c r="I125" s="128"/>
    </row>
    <row r="126" spans="2:9" x14ac:dyDescent="0.25">
      <c r="B126" s="123">
        <v>102</v>
      </c>
      <c r="C126" s="124" t="s">
        <v>244</v>
      </c>
      <c r="D126" s="125" t="s">
        <v>93</v>
      </c>
      <c r="E126" s="214">
        <v>16</v>
      </c>
      <c r="F126" s="127"/>
      <c r="G126" s="50">
        <f t="shared" si="6"/>
        <v>0</v>
      </c>
      <c r="I126" s="128"/>
    </row>
    <row r="127" spans="2:9" x14ac:dyDescent="0.25">
      <c r="B127" s="123">
        <v>103</v>
      </c>
      <c r="C127" s="124" t="s">
        <v>245</v>
      </c>
      <c r="D127" s="125" t="s">
        <v>93</v>
      </c>
      <c r="E127" s="214">
        <v>12</v>
      </c>
      <c r="F127" s="127"/>
      <c r="G127" s="50">
        <f t="shared" si="6"/>
        <v>0</v>
      </c>
      <c r="I127" s="128"/>
    </row>
    <row r="128" spans="2:9" x14ac:dyDescent="0.25">
      <c r="B128" s="123">
        <v>104</v>
      </c>
      <c r="C128" s="124" t="s">
        <v>246</v>
      </c>
      <c r="D128" s="125" t="s">
        <v>93</v>
      </c>
      <c r="E128" s="214">
        <v>6</v>
      </c>
      <c r="F128" s="127"/>
      <c r="G128" s="50">
        <f t="shared" si="6"/>
        <v>0</v>
      </c>
      <c r="I128" s="128"/>
    </row>
    <row r="129" spans="2:9" x14ac:dyDescent="0.25">
      <c r="B129" s="123">
        <v>105</v>
      </c>
      <c r="C129" s="124" t="s">
        <v>247</v>
      </c>
      <c r="D129" s="125" t="s">
        <v>93</v>
      </c>
      <c r="E129" s="214">
        <v>3</v>
      </c>
      <c r="F129" s="127"/>
      <c r="G129" s="50">
        <f t="shared" si="6"/>
        <v>0</v>
      </c>
      <c r="I129" s="128"/>
    </row>
    <row r="130" spans="2:9" x14ac:dyDescent="0.25">
      <c r="B130" s="123">
        <v>106</v>
      </c>
      <c r="C130" s="124" t="s">
        <v>248</v>
      </c>
      <c r="D130" s="125" t="s">
        <v>93</v>
      </c>
      <c r="E130" s="214">
        <v>6</v>
      </c>
      <c r="F130" s="127"/>
      <c r="G130" s="50">
        <f t="shared" si="6"/>
        <v>0</v>
      </c>
      <c r="I130" s="128"/>
    </row>
    <row r="131" spans="2:9" x14ac:dyDescent="0.25">
      <c r="B131" s="123">
        <v>107</v>
      </c>
      <c r="C131" s="124" t="s">
        <v>258</v>
      </c>
      <c r="D131" s="125" t="s">
        <v>93</v>
      </c>
      <c r="E131" s="214">
        <v>3</v>
      </c>
      <c r="F131" s="127"/>
      <c r="G131" s="50">
        <f t="shared" si="6"/>
        <v>0</v>
      </c>
      <c r="I131" s="128"/>
    </row>
    <row r="132" spans="2:9" x14ac:dyDescent="0.25">
      <c r="B132" s="123">
        <v>108</v>
      </c>
      <c r="C132" s="124" t="s">
        <v>259</v>
      </c>
      <c r="D132" s="125" t="s">
        <v>93</v>
      </c>
      <c r="E132" s="214">
        <v>6</v>
      </c>
      <c r="F132" s="127"/>
      <c r="G132" s="50">
        <f t="shared" si="6"/>
        <v>0</v>
      </c>
      <c r="I132" s="128"/>
    </row>
    <row r="133" spans="2:9" x14ac:dyDescent="0.25">
      <c r="B133" s="123">
        <v>109</v>
      </c>
      <c r="C133" s="124" t="s">
        <v>260</v>
      </c>
      <c r="D133" s="125" t="s">
        <v>93</v>
      </c>
      <c r="E133" s="214">
        <v>6</v>
      </c>
      <c r="F133" s="127"/>
      <c r="G133" s="50">
        <f t="shared" si="6"/>
        <v>0</v>
      </c>
      <c r="I133" s="128"/>
    </row>
    <row r="134" spans="2:9" x14ac:dyDescent="0.25">
      <c r="B134" s="123">
        <v>110</v>
      </c>
      <c r="C134" s="124" t="s">
        <v>251</v>
      </c>
      <c r="D134" s="125" t="s">
        <v>93</v>
      </c>
      <c r="E134" s="214">
        <v>3</v>
      </c>
      <c r="F134" s="127"/>
      <c r="G134" s="50">
        <f t="shared" si="6"/>
        <v>0</v>
      </c>
      <c r="I134" s="128"/>
    </row>
    <row r="135" spans="2:9" x14ac:dyDescent="0.25">
      <c r="B135" s="123">
        <v>111</v>
      </c>
      <c r="C135" s="124" t="s">
        <v>261</v>
      </c>
      <c r="D135" s="125" t="s">
        <v>93</v>
      </c>
      <c r="E135" s="214">
        <v>3</v>
      </c>
      <c r="F135" s="127"/>
      <c r="G135" s="50">
        <f t="shared" si="6"/>
        <v>0</v>
      </c>
      <c r="I135" s="128"/>
    </row>
    <row r="136" spans="2:9" x14ac:dyDescent="0.25">
      <c r="B136" s="123">
        <v>112</v>
      </c>
      <c r="C136" s="124" t="s">
        <v>262</v>
      </c>
      <c r="D136" s="125" t="s">
        <v>93</v>
      </c>
      <c r="E136" s="214">
        <v>6</v>
      </c>
      <c r="F136" s="127"/>
      <c r="G136" s="50">
        <f t="shared" si="6"/>
        <v>0</v>
      </c>
      <c r="I136" s="128"/>
    </row>
    <row r="137" spans="2:9" x14ac:dyDescent="0.25">
      <c r="B137" s="123">
        <v>113</v>
      </c>
      <c r="C137" s="124" t="s">
        <v>257</v>
      </c>
      <c r="D137" s="125" t="s">
        <v>93</v>
      </c>
      <c r="E137" s="214">
        <v>3</v>
      </c>
      <c r="F137" s="127"/>
      <c r="G137" s="50">
        <f t="shared" si="6"/>
        <v>0</v>
      </c>
      <c r="I137" s="128"/>
    </row>
    <row r="138" spans="2:9" x14ac:dyDescent="0.25">
      <c r="B138" s="123">
        <v>114</v>
      </c>
      <c r="C138" s="124" t="s">
        <v>254</v>
      </c>
      <c r="D138" s="125" t="s">
        <v>93</v>
      </c>
      <c r="E138" s="214">
        <v>2</v>
      </c>
      <c r="F138" s="127"/>
      <c r="G138" s="50">
        <f t="shared" si="6"/>
        <v>0</v>
      </c>
      <c r="I138" s="128"/>
    </row>
    <row r="139" spans="2:9" x14ac:dyDescent="0.25">
      <c r="B139" s="123">
        <v>115</v>
      </c>
      <c r="C139" s="124" t="s">
        <v>255</v>
      </c>
      <c r="D139" s="125" t="s">
        <v>93</v>
      </c>
      <c r="E139" s="214">
        <v>6</v>
      </c>
      <c r="F139" s="127"/>
      <c r="G139" s="50">
        <f t="shared" si="6"/>
        <v>0</v>
      </c>
      <c r="I139" s="128"/>
    </row>
    <row r="140" spans="2:9" ht="15" thickBot="1" x14ac:dyDescent="0.3">
      <c r="B140" s="117"/>
      <c r="C140" s="139"/>
      <c r="D140" s="125"/>
      <c r="E140" s="140"/>
      <c r="F140" s="141"/>
      <c r="G140" s="142"/>
      <c r="I140" s="128"/>
    </row>
    <row r="141" spans="2:9" ht="15" thickBot="1" x14ac:dyDescent="0.3">
      <c r="B141" s="163"/>
      <c r="C141" s="164" t="s">
        <v>89</v>
      </c>
      <c r="D141" s="163"/>
      <c r="E141" s="165"/>
      <c r="F141" s="163"/>
      <c r="G141" s="166"/>
      <c r="I141" s="128"/>
    </row>
    <row r="142" spans="2:9" x14ac:dyDescent="0.25">
      <c r="B142" s="117"/>
      <c r="C142" s="139"/>
      <c r="D142" s="125"/>
      <c r="E142" s="140"/>
      <c r="F142" s="141"/>
      <c r="G142" s="142"/>
      <c r="I142" s="128"/>
    </row>
    <row r="143" spans="2:9" x14ac:dyDescent="0.25">
      <c r="B143" s="123">
        <v>116</v>
      </c>
      <c r="C143" s="124" t="s">
        <v>241</v>
      </c>
      <c r="D143" s="125" t="s">
        <v>82</v>
      </c>
      <c r="E143" s="316">
        <v>179.9</v>
      </c>
      <c r="F143" s="127"/>
      <c r="G143" s="50">
        <f>E143*F143</f>
        <v>0</v>
      </c>
      <c r="I143" s="128"/>
    </row>
    <row r="144" spans="2:9" x14ac:dyDescent="0.25">
      <c r="B144" s="123">
        <v>117</v>
      </c>
      <c r="C144" s="124" t="s">
        <v>242</v>
      </c>
      <c r="D144" s="125" t="s">
        <v>82</v>
      </c>
      <c r="E144" s="316">
        <v>35</v>
      </c>
      <c r="F144" s="127"/>
      <c r="G144" s="50">
        <f t="shared" ref="G144:G159" si="7">E144*F144</f>
        <v>0</v>
      </c>
      <c r="I144" s="128"/>
    </row>
    <row r="145" spans="2:9" x14ac:dyDescent="0.25">
      <c r="B145" s="123">
        <v>118</v>
      </c>
      <c r="C145" s="124" t="s">
        <v>243</v>
      </c>
      <c r="D145" s="125" t="s">
        <v>93</v>
      </c>
      <c r="E145" s="214">
        <v>5</v>
      </c>
      <c r="F145" s="127"/>
      <c r="G145" s="50">
        <f t="shared" si="7"/>
        <v>0</v>
      </c>
      <c r="I145" s="128"/>
    </row>
    <row r="146" spans="2:9" x14ac:dyDescent="0.25">
      <c r="B146" s="123">
        <v>119</v>
      </c>
      <c r="C146" s="124" t="s">
        <v>244</v>
      </c>
      <c r="D146" s="125" t="s">
        <v>93</v>
      </c>
      <c r="E146" s="214">
        <v>16</v>
      </c>
      <c r="F146" s="127"/>
      <c r="G146" s="50">
        <f t="shared" si="7"/>
        <v>0</v>
      </c>
      <c r="I146" s="128"/>
    </row>
    <row r="147" spans="2:9" x14ac:dyDescent="0.25">
      <c r="B147" s="123">
        <v>120</v>
      </c>
      <c r="C147" s="124" t="s">
        <v>245</v>
      </c>
      <c r="D147" s="125" t="s">
        <v>93</v>
      </c>
      <c r="E147" s="214">
        <v>12</v>
      </c>
      <c r="F147" s="127"/>
      <c r="G147" s="50">
        <f t="shared" si="7"/>
        <v>0</v>
      </c>
      <c r="I147" s="128"/>
    </row>
    <row r="148" spans="2:9" x14ac:dyDescent="0.25">
      <c r="B148" s="123">
        <v>121</v>
      </c>
      <c r="C148" s="124" t="s">
        <v>246</v>
      </c>
      <c r="D148" s="125" t="s">
        <v>93</v>
      </c>
      <c r="E148" s="214">
        <v>6</v>
      </c>
      <c r="F148" s="127"/>
      <c r="G148" s="50">
        <f t="shared" si="7"/>
        <v>0</v>
      </c>
      <c r="I148" s="128"/>
    </row>
    <row r="149" spans="2:9" x14ac:dyDescent="0.25">
      <c r="B149" s="123">
        <v>122</v>
      </c>
      <c r="C149" s="124" t="s">
        <v>247</v>
      </c>
      <c r="D149" s="125" t="s">
        <v>93</v>
      </c>
      <c r="E149" s="214">
        <v>3</v>
      </c>
      <c r="F149" s="127"/>
      <c r="G149" s="50">
        <f t="shared" si="7"/>
        <v>0</v>
      </c>
      <c r="I149" s="128"/>
    </row>
    <row r="150" spans="2:9" x14ac:dyDescent="0.25">
      <c r="B150" s="123">
        <v>123</v>
      </c>
      <c r="C150" s="124" t="s">
        <v>248</v>
      </c>
      <c r="D150" s="125" t="s">
        <v>93</v>
      </c>
      <c r="E150" s="214">
        <v>6</v>
      </c>
      <c r="F150" s="127"/>
      <c r="G150" s="50">
        <f t="shared" si="7"/>
        <v>0</v>
      </c>
      <c r="I150" s="128"/>
    </row>
    <row r="151" spans="2:9" x14ac:dyDescent="0.25">
      <c r="B151" s="123">
        <v>124</v>
      </c>
      <c r="C151" s="124" t="s">
        <v>258</v>
      </c>
      <c r="D151" s="125" t="s">
        <v>93</v>
      </c>
      <c r="E151" s="214">
        <v>3</v>
      </c>
      <c r="F151" s="127"/>
      <c r="G151" s="50">
        <f t="shared" si="7"/>
        <v>0</v>
      </c>
      <c r="I151" s="128"/>
    </row>
    <row r="152" spans="2:9" x14ac:dyDescent="0.25">
      <c r="B152" s="123">
        <v>125</v>
      </c>
      <c r="C152" s="124" t="s">
        <v>259</v>
      </c>
      <c r="D152" s="125" t="s">
        <v>93</v>
      </c>
      <c r="E152" s="214">
        <v>6</v>
      </c>
      <c r="F152" s="127"/>
      <c r="G152" s="50">
        <f t="shared" si="7"/>
        <v>0</v>
      </c>
      <c r="I152" s="128"/>
    </row>
    <row r="153" spans="2:9" x14ac:dyDescent="0.25">
      <c r="B153" s="123">
        <v>126</v>
      </c>
      <c r="C153" s="124" t="s">
        <v>260</v>
      </c>
      <c r="D153" s="125" t="s">
        <v>93</v>
      </c>
      <c r="E153" s="214">
        <v>6</v>
      </c>
      <c r="F153" s="127"/>
      <c r="G153" s="50">
        <f t="shared" si="7"/>
        <v>0</v>
      </c>
      <c r="I153" s="128"/>
    </row>
    <row r="154" spans="2:9" x14ac:dyDescent="0.25">
      <c r="B154" s="123">
        <v>127</v>
      </c>
      <c r="C154" s="124" t="s">
        <v>251</v>
      </c>
      <c r="D154" s="125" t="s">
        <v>93</v>
      </c>
      <c r="E154" s="214">
        <v>3</v>
      </c>
      <c r="F154" s="127"/>
      <c r="G154" s="50">
        <f t="shared" si="7"/>
        <v>0</v>
      </c>
      <c r="I154" s="128"/>
    </row>
    <row r="155" spans="2:9" x14ac:dyDescent="0.25">
      <c r="B155" s="123">
        <v>128</v>
      </c>
      <c r="C155" s="124" t="s">
        <v>261</v>
      </c>
      <c r="D155" s="125" t="s">
        <v>93</v>
      </c>
      <c r="E155" s="214">
        <v>3</v>
      </c>
      <c r="F155" s="127"/>
      <c r="G155" s="50">
        <f t="shared" si="7"/>
        <v>0</v>
      </c>
      <c r="I155" s="128"/>
    </row>
    <row r="156" spans="2:9" x14ac:dyDescent="0.25">
      <c r="B156" s="123">
        <v>129</v>
      </c>
      <c r="C156" s="124" t="s">
        <v>262</v>
      </c>
      <c r="D156" s="125" t="s">
        <v>93</v>
      </c>
      <c r="E156" s="214">
        <v>6</v>
      </c>
      <c r="F156" s="127"/>
      <c r="G156" s="50">
        <f t="shared" si="7"/>
        <v>0</v>
      </c>
      <c r="I156" s="128"/>
    </row>
    <row r="157" spans="2:9" x14ac:dyDescent="0.25">
      <c r="B157" s="123">
        <v>130</v>
      </c>
      <c r="C157" s="124" t="s">
        <v>257</v>
      </c>
      <c r="D157" s="125" t="s">
        <v>93</v>
      </c>
      <c r="E157" s="214">
        <v>3</v>
      </c>
      <c r="F157" s="127"/>
      <c r="G157" s="50">
        <f t="shared" si="7"/>
        <v>0</v>
      </c>
      <c r="I157" s="128"/>
    </row>
    <row r="158" spans="2:9" x14ac:dyDescent="0.25">
      <c r="B158" s="123">
        <v>131</v>
      </c>
      <c r="C158" s="124" t="s">
        <v>254</v>
      </c>
      <c r="D158" s="125" t="s">
        <v>93</v>
      </c>
      <c r="E158" s="214">
        <v>2</v>
      </c>
      <c r="F158" s="127"/>
      <c r="G158" s="50">
        <f t="shared" si="7"/>
        <v>0</v>
      </c>
      <c r="I158" s="128"/>
    </row>
    <row r="159" spans="2:9" x14ac:dyDescent="0.25">
      <c r="B159" s="123">
        <v>132</v>
      </c>
      <c r="C159" s="124" t="s">
        <v>255</v>
      </c>
      <c r="D159" s="125" t="s">
        <v>93</v>
      </c>
      <c r="E159" s="214">
        <v>6</v>
      </c>
      <c r="F159" s="127"/>
      <c r="G159" s="50">
        <f t="shared" si="7"/>
        <v>0</v>
      </c>
      <c r="I159" s="128"/>
    </row>
    <row r="160" spans="2:9" ht="15" thickBot="1" x14ac:dyDescent="0.3">
      <c r="B160" s="117"/>
      <c r="C160" s="169"/>
      <c r="D160" s="125"/>
      <c r="E160" s="168"/>
      <c r="F160" s="141"/>
      <c r="G160" s="142"/>
      <c r="I160" s="128"/>
    </row>
    <row r="161" spans="2:9" ht="15" thickBot="1" x14ac:dyDescent="0.3">
      <c r="B161" s="170"/>
      <c r="C161" s="171" t="s">
        <v>90</v>
      </c>
      <c r="D161" s="170"/>
      <c r="E161" s="172"/>
      <c r="F161" s="170"/>
      <c r="G161" s="173"/>
      <c r="I161" s="128"/>
    </row>
    <row r="162" spans="2:9" x14ac:dyDescent="0.25">
      <c r="B162" s="117"/>
      <c r="C162" s="139"/>
      <c r="D162" s="125"/>
      <c r="E162" s="140"/>
      <c r="F162" s="141"/>
      <c r="G162" s="142"/>
      <c r="I162" s="128"/>
    </row>
    <row r="163" spans="2:9" x14ac:dyDescent="0.25">
      <c r="B163" s="123">
        <v>133</v>
      </c>
      <c r="C163" s="124" t="s">
        <v>241</v>
      </c>
      <c r="D163" s="125" t="s">
        <v>82</v>
      </c>
      <c r="E163" s="317">
        <v>179.9</v>
      </c>
      <c r="F163" s="127"/>
      <c r="G163" s="50">
        <f>E163*F163</f>
        <v>0</v>
      </c>
      <c r="I163" s="128"/>
    </row>
    <row r="164" spans="2:9" x14ac:dyDescent="0.25">
      <c r="B164" s="123">
        <v>134</v>
      </c>
      <c r="C164" s="124" t="s">
        <v>242</v>
      </c>
      <c r="D164" s="125" t="s">
        <v>82</v>
      </c>
      <c r="E164" s="317">
        <v>35</v>
      </c>
      <c r="F164" s="127"/>
      <c r="G164" s="50">
        <f t="shared" ref="G164:G179" si="8">E164*F164</f>
        <v>0</v>
      </c>
      <c r="I164" s="128"/>
    </row>
    <row r="165" spans="2:9" x14ac:dyDescent="0.25">
      <c r="B165" s="123">
        <v>135</v>
      </c>
      <c r="C165" s="124" t="s">
        <v>243</v>
      </c>
      <c r="D165" s="125" t="s">
        <v>93</v>
      </c>
      <c r="E165" s="214">
        <v>5</v>
      </c>
      <c r="F165" s="127"/>
      <c r="G165" s="50">
        <f t="shared" si="8"/>
        <v>0</v>
      </c>
      <c r="I165" s="128"/>
    </row>
    <row r="166" spans="2:9" x14ac:dyDescent="0.25">
      <c r="B166" s="123">
        <v>136</v>
      </c>
      <c r="C166" s="124" t="s">
        <v>244</v>
      </c>
      <c r="D166" s="125" t="s">
        <v>93</v>
      </c>
      <c r="E166" s="214">
        <v>16</v>
      </c>
      <c r="F166" s="127"/>
      <c r="G166" s="50">
        <f t="shared" si="8"/>
        <v>0</v>
      </c>
      <c r="I166" s="128"/>
    </row>
    <row r="167" spans="2:9" x14ac:dyDescent="0.25">
      <c r="B167" s="123">
        <v>137</v>
      </c>
      <c r="C167" s="124" t="s">
        <v>245</v>
      </c>
      <c r="D167" s="125" t="s">
        <v>93</v>
      </c>
      <c r="E167" s="214">
        <v>12</v>
      </c>
      <c r="F167" s="127"/>
      <c r="G167" s="50">
        <f t="shared" si="8"/>
        <v>0</v>
      </c>
      <c r="I167" s="128"/>
    </row>
    <row r="168" spans="2:9" x14ac:dyDescent="0.25">
      <c r="B168" s="123">
        <v>138</v>
      </c>
      <c r="C168" s="124" t="s">
        <v>246</v>
      </c>
      <c r="D168" s="125" t="s">
        <v>93</v>
      </c>
      <c r="E168" s="214">
        <v>6</v>
      </c>
      <c r="F168" s="127"/>
      <c r="G168" s="50">
        <f t="shared" si="8"/>
        <v>0</v>
      </c>
      <c r="I168" s="128"/>
    </row>
    <row r="169" spans="2:9" x14ac:dyDescent="0.25">
      <c r="B169" s="123">
        <v>139</v>
      </c>
      <c r="C169" s="124" t="s">
        <v>247</v>
      </c>
      <c r="D169" s="125" t="s">
        <v>93</v>
      </c>
      <c r="E169" s="214">
        <v>3</v>
      </c>
      <c r="F169" s="127"/>
      <c r="G169" s="50">
        <f t="shared" si="8"/>
        <v>0</v>
      </c>
      <c r="I169" s="128"/>
    </row>
    <row r="170" spans="2:9" x14ac:dyDescent="0.25">
      <c r="B170" s="123">
        <v>140</v>
      </c>
      <c r="C170" s="124" t="s">
        <v>248</v>
      </c>
      <c r="D170" s="125" t="s">
        <v>93</v>
      </c>
      <c r="E170" s="214">
        <v>6</v>
      </c>
      <c r="F170" s="127"/>
      <c r="G170" s="50">
        <f t="shared" si="8"/>
        <v>0</v>
      </c>
      <c r="I170" s="128"/>
    </row>
    <row r="171" spans="2:9" x14ac:dyDescent="0.25">
      <c r="B171" s="123">
        <v>141</v>
      </c>
      <c r="C171" s="124" t="s">
        <v>258</v>
      </c>
      <c r="D171" s="125" t="s">
        <v>93</v>
      </c>
      <c r="E171" s="214">
        <v>3</v>
      </c>
      <c r="F171" s="127"/>
      <c r="G171" s="50">
        <f t="shared" si="8"/>
        <v>0</v>
      </c>
      <c r="I171" s="128"/>
    </row>
    <row r="172" spans="2:9" x14ac:dyDescent="0.25">
      <c r="B172" s="123">
        <v>142</v>
      </c>
      <c r="C172" s="124" t="s">
        <v>259</v>
      </c>
      <c r="D172" s="125" t="s">
        <v>93</v>
      </c>
      <c r="E172" s="214">
        <v>6</v>
      </c>
      <c r="F172" s="127"/>
      <c r="G172" s="50">
        <f t="shared" si="8"/>
        <v>0</v>
      </c>
      <c r="I172" s="128"/>
    </row>
    <row r="173" spans="2:9" x14ac:dyDescent="0.25">
      <c r="B173" s="123">
        <v>143</v>
      </c>
      <c r="C173" s="124" t="s">
        <v>260</v>
      </c>
      <c r="D173" s="125" t="s">
        <v>93</v>
      </c>
      <c r="E173" s="214">
        <v>6</v>
      </c>
      <c r="F173" s="127"/>
      <c r="G173" s="50">
        <f t="shared" si="8"/>
        <v>0</v>
      </c>
      <c r="I173" s="128"/>
    </row>
    <row r="174" spans="2:9" x14ac:dyDescent="0.25">
      <c r="B174" s="123">
        <v>144</v>
      </c>
      <c r="C174" s="124" t="s">
        <v>251</v>
      </c>
      <c r="D174" s="125" t="s">
        <v>93</v>
      </c>
      <c r="E174" s="214">
        <v>3</v>
      </c>
      <c r="F174" s="127"/>
      <c r="G174" s="50">
        <f t="shared" si="8"/>
        <v>0</v>
      </c>
      <c r="I174" s="128"/>
    </row>
    <row r="175" spans="2:9" x14ac:dyDescent="0.25">
      <c r="B175" s="123">
        <v>145</v>
      </c>
      <c r="C175" s="124" t="s">
        <v>261</v>
      </c>
      <c r="D175" s="125" t="s">
        <v>93</v>
      </c>
      <c r="E175" s="214">
        <v>3</v>
      </c>
      <c r="F175" s="127"/>
      <c r="G175" s="50">
        <f t="shared" si="8"/>
        <v>0</v>
      </c>
      <c r="I175" s="128"/>
    </row>
    <row r="176" spans="2:9" x14ac:dyDescent="0.25">
      <c r="B176" s="123">
        <v>146</v>
      </c>
      <c r="C176" s="124" t="s">
        <v>262</v>
      </c>
      <c r="D176" s="125" t="s">
        <v>93</v>
      </c>
      <c r="E176" s="214">
        <v>6</v>
      </c>
      <c r="F176" s="127"/>
      <c r="G176" s="50">
        <f t="shared" si="8"/>
        <v>0</v>
      </c>
      <c r="I176" s="128"/>
    </row>
    <row r="177" spans="2:9" x14ac:dyDescent="0.25">
      <c r="B177" s="123">
        <v>147</v>
      </c>
      <c r="C177" s="124" t="s">
        <v>257</v>
      </c>
      <c r="D177" s="125" t="s">
        <v>93</v>
      </c>
      <c r="E177" s="214">
        <v>3</v>
      </c>
      <c r="F177" s="127"/>
      <c r="G177" s="50">
        <f t="shared" si="8"/>
        <v>0</v>
      </c>
      <c r="I177" s="128"/>
    </row>
    <row r="178" spans="2:9" x14ac:dyDescent="0.25">
      <c r="B178" s="123">
        <v>148</v>
      </c>
      <c r="C178" s="124" t="s">
        <v>254</v>
      </c>
      <c r="D178" s="125" t="s">
        <v>93</v>
      </c>
      <c r="E178" s="214">
        <v>2</v>
      </c>
      <c r="F178" s="127"/>
      <c r="G178" s="50">
        <f t="shared" si="8"/>
        <v>0</v>
      </c>
      <c r="I178" s="128"/>
    </row>
    <row r="179" spans="2:9" x14ac:dyDescent="0.25">
      <c r="B179" s="123">
        <v>149</v>
      </c>
      <c r="C179" s="124" t="s">
        <v>255</v>
      </c>
      <c r="D179" s="125" t="s">
        <v>93</v>
      </c>
      <c r="E179" s="214">
        <v>6</v>
      </c>
      <c r="F179" s="127"/>
      <c r="G179" s="50">
        <f t="shared" si="8"/>
        <v>0</v>
      </c>
      <c r="I179" s="128"/>
    </row>
    <row r="180" spans="2:9" ht="15" thickBot="1" x14ac:dyDescent="0.3">
      <c r="B180" s="117"/>
      <c r="C180" s="167"/>
      <c r="D180" s="125"/>
      <c r="E180" s="168"/>
      <c r="F180" s="141"/>
      <c r="G180" s="142"/>
      <c r="I180" s="128"/>
    </row>
    <row r="181" spans="2:9" ht="15" thickBot="1" x14ac:dyDescent="0.3">
      <c r="B181" s="174"/>
      <c r="C181" s="175" t="s">
        <v>91</v>
      </c>
      <c r="D181" s="174"/>
      <c r="E181" s="176"/>
      <c r="F181" s="174"/>
      <c r="G181" s="177"/>
      <c r="I181" s="128"/>
    </row>
    <row r="182" spans="2:9" x14ac:dyDescent="0.25">
      <c r="B182" s="117"/>
      <c r="C182" s="139"/>
      <c r="D182" s="125"/>
      <c r="E182" s="140"/>
      <c r="F182" s="141"/>
      <c r="G182" s="142"/>
      <c r="I182" s="128"/>
    </row>
    <row r="183" spans="2:9" x14ac:dyDescent="0.25">
      <c r="B183" s="117">
        <v>150</v>
      </c>
      <c r="C183" s="167" t="s">
        <v>276</v>
      </c>
      <c r="D183" s="125" t="s">
        <v>82</v>
      </c>
      <c r="E183" s="318">
        <v>7.5</v>
      </c>
      <c r="F183" s="141"/>
      <c r="G183" s="50">
        <f t="shared" ref="G183" si="9">E183*F183</f>
        <v>0</v>
      </c>
      <c r="I183" s="128"/>
    </row>
    <row r="184" spans="2:9" x14ac:dyDescent="0.25">
      <c r="B184" s="123">
        <v>151</v>
      </c>
      <c r="C184" s="124" t="s">
        <v>92</v>
      </c>
      <c r="D184" s="125" t="s">
        <v>82</v>
      </c>
      <c r="E184" s="319">
        <v>66</v>
      </c>
      <c r="F184" s="127"/>
      <c r="G184" s="50">
        <f>E184*F184</f>
        <v>0</v>
      </c>
      <c r="I184" s="128"/>
    </row>
    <row r="185" spans="2:9" x14ac:dyDescent="0.25">
      <c r="B185" s="117">
        <v>152</v>
      </c>
      <c r="C185" s="124" t="s">
        <v>263</v>
      </c>
      <c r="D185" s="125" t="s">
        <v>93</v>
      </c>
      <c r="E185" s="126">
        <v>2</v>
      </c>
      <c r="F185" s="127"/>
      <c r="G185" s="50">
        <f t="shared" ref="G185:G190" si="10">E185*F185</f>
        <v>0</v>
      </c>
      <c r="I185" s="128"/>
    </row>
    <row r="186" spans="2:9" x14ac:dyDescent="0.25">
      <c r="B186" s="123">
        <v>153</v>
      </c>
      <c r="C186" s="124" t="s">
        <v>264</v>
      </c>
      <c r="D186" s="125" t="s">
        <v>93</v>
      </c>
      <c r="E186" s="126">
        <v>16</v>
      </c>
      <c r="F186" s="127"/>
      <c r="G186" s="50">
        <f t="shared" si="10"/>
        <v>0</v>
      </c>
      <c r="I186" s="128"/>
    </row>
    <row r="187" spans="2:9" x14ac:dyDescent="0.25">
      <c r="B187" s="117">
        <v>154</v>
      </c>
      <c r="C187" s="124" t="s">
        <v>265</v>
      </c>
      <c r="D187" s="125" t="s">
        <v>93</v>
      </c>
      <c r="E187" s="126">
        <v>6</v>
      </c>
      <c r="F187" s="127"/>
      <c r="G187" s="50">
        <f t="shared" si="10"/>
        <v>0</v>
      </c>
      <c r="I187" s="128"/>
    </row>
    <row r="188" spans="2:9" x14ac:dyDescent="0.25">
      <c r="B188" s="123">
        <v>155</v>
      </c>
      <c r="C188" s="178" t="s">
        <v>278</v>
      </c>
      <c r="D188" s="125" t="s">
        <v>93</v>
      </c>
      <c r="E188" s="126">
        <v>9</v>
      </c>
      <c r="F188" s="127"/>
      <c r="G188" s="50">
        <f t="shared" si="10"/>
        <v>0</v>
      </c>
      <c r="I188" s="128"/>
    </row>
    <row r="189" spans="2:9" x14ac:dyDescent="0.25">
      <c r="B189" s="117">
        <v>156</v>
      </c>
      <c r="C189" s="178" t="s">
        <v>266</v>
      </c>
      <c r="D189" s="125" t="s">
        <v>93</v>
      </c>
      <c r="E189" s="126">
        <v>3</v>
      </c>
      <c r="F189" s="127"/>
      <c r="G189" s="50">
        <f t="shared" si="10"/>
        <v>0</v>
      </c>
      <c r="I189" s="128"/>
    </row>
    <row r="190" spans="2:9" x14ac:dyDescent="0.25">
      <c r="B190" s="123">
        <v>157</v>
      </c>
      <c r="C190" s="124" t="s">
        <v>225</v>
      </c>
      <c r="D190" s="125" t="s">
        <v>93</v>
      </c>
      <c r="E190" s="214">
        <v>6</v>
      </c>
      <c r="F190" s="127"/>
      <c r="G190" s="50">
        <f t="shared" si="10"/>
        <v>0</v>
      </c>
      <c r="I190" s="128"/>
    </row>
    <row r="191" spans="2:9" x14ac:dyDescent="0.25">
      <c r="B191" s="117">
        <v>158</v>
      </c>
      <c r="C191" s="124" t="s">
        <v>254</v>
      </c>
      <c r="D191" s="125" t="s">
        <v>93</v>
      </c>
      <c r="E191" s="214">
        <v>2</v>
      </c>
      <c r="F191" s="127"/>
      <c r="G191" s="50">
        <f t="shared" ref="G191:G193" si="11">E191*F191</f>
        <v>0</v>
      </c>
      <c r="I191" s="128"/>
    </row>
    <row r="192" spans="2:9" x14ac:dyDescent="0.25">
      <c r="B192" s="123">
        <v>159</v>
      </c>
      <c r="C192" s="124" t="s">
        <v>255</v>
      </c>
      <c r="D192" s="125" t="s">
        <v>93</v>
      </c>
      <c r="E192" s="214">
        <v>6</v>
      </c>
      <c r="F192" s="127"/>
      <c r="G192" s="50">
        <f t="shared" si="11"/>
        <v>0</v>
      </c>
      <c r="I192" s="128"/>
    </row>
    <row r="193" spans="2:9" x14ac:dyDescent="0.25">
      <c r="B193" s="117">
        <v>160</v>
      </c>
      <c r="C193" s="124" t="s">
        <v>246</v>
      </c>
      <c r="D193" s="125" t="s">
        <v>93</v>
      </c>
      <c r="E193" s="214">
        <v>6</v>
      </c>
      <c r="F193" s="127"/>
      <c r="G193" s="50">
        <f t="shared" si="11"/>
        <v>0</v>
      </c>
      <c r="I193" s="128"/>
    </row>
    <row r="194" spans="2:9" ht="15" thickBot="1" x14ac:dyDescent="0.3">
      <c r="B194" s="117"/>
      <c r="C194" s="178"/>
      <c r="D194" s="180"/>
      <c r="E194" s="126"/>
      <c r="F194" s="127"/>
      <c r="G194" s="181"/>
      <c r="I194" s="128"/>
    </row>
    <row r="195" spans="2:9" ht="15" thickBot="1" x14ac:dyDescent="0.3">
      <c r="B195" s="182"/>
      <c r="C195" s="183" t="s">
        <v>94</v>
      </c>
      <c r="D195" s="182"/>
      <c r="E195" s="184"/>
      <c r="F195" s="182"/>
      <c r="G195" s="185"/>
      <c r="I195" s="128"/>
    </row>
    <row r="196" spans="2:9" x14ac:dyDescent="0.25">
      <c r="B196" s="117"/>
      <c r="C196" s="139"/>
      <c r="D196" s="125"/>
      <c r="E196" s="140"/>
      <c r="F196" s="141"/>
      <c r="G196" s="142"/>
      <c r="I196" s="128"/>
    </row>
    <row r="197" spans="2:9" x14ac:dyDescent="0.25">
      <c r="B197" s="117">
        <v>161</v>
      </c>
      <c r="C197" s="167" t="s">
        <v>279</v>
      </c>
      <c r="D197" s="125" t="s">
        <v>82</v>
      </c>
      <c r="E197" s="318">
        <v>7.5</v>
      </c>
      <c r="F197" s="141"/>
      <c r="G197" s="50">
        <f t="shared" ref="G197" si="12">E197*F197</f>
        <v>0</v>
      </c>
      <c r="I197" s="128"/>
    </row>
    <row r="198" spans="2:9" x14ac:dyDescent="0.25">
      <c r="B198" s="123">
        <v>162</v>
      </c>
      <c r="C198" s="124" t="s">
        <v>92</v>
      </c>
      <c r="D198" s="125" t="s">
        <v>82</v>
      </c>
      <c r="E198" s="319">
        <v>66</v>
      </c>
      <c r="F198" s="127"/>
      <c r="G198" s="50">
        <f>E198*F198</f>
        <v>0</v>
      </c>
      <c r="I198" s="128"/>
    </row>
    <row r="199" spans="2:9" x14ac:dyDescent="0.25">
      <c r="B199" s="117">
        <v>163</v>
      </c>
      <c r="C199" s="124" t="s">
        <v>263</v>
      </c>
      <c r="D199" s="125" t="s">
        <v>93</v>
      </c>
      <c r="E199" s="126">
        <v>2</v>
      </c>
      <c r="F199" s="127"/>
      <c r="G199" s="50">
        <f t="shared" ref="G199:G204" si="13">E199*F199</f>
        <v>0</v>
      </c>
      <c r="I199" s="128"/>
    </row>
    <row r="200" spans="2:9" x14ac:dyDescent="0.25">
      <c r="B200" s="123">
        <v>164</v>
      </c>
      <c r="C200" s="124" t="s">
        <v>264</v>
      </c>
      <c r="D200" s="125" t="s">
        <v>93</v>
      </c>
      <c r="E200" s="126">
        <v>16</v>
      </c>
      <c r="F200" s="127"/>
      <c r="G200" s="50">
        <f t="shared" si="13"/>
        <v>0</v>
      </c>
      <c r="I200" s="128"/>
    </row>
    <row r="201" spans="2:9" x14ac:dyDescent="0.25">
      <c r="B201" s="117">
        <v>165</v>
      </c>
      <c r="C201" s="124" t="s">
        <v>265</v>
      </c>
      <c r="D201" s="125" t="s">
        <v>93</v>
      </c>
      <c r="E201" s="126">
        <v>6</v>
      </c>
      <c r="F201" s="127"/>
      <c r="G201" s="50">
        <f t="shared" si="13"/>
        <v>0</v>
      </c>
      <c r="I201" s="128"/>
    </row>
    <row r="202" spans="2:9" x14ac:dyDescent="0.25">
      <c r="B202" s="123">
        <v>166</v>
      </c>
      <c r="C202" s="178" t="s">
        <v>256</v>
      </c>
      <c r="D202" s="125" t="s">
        <v>93</v>
      </c>
      <c r="E202" s="126">
        <v>9</v>
      </c>
      <c r="F202" s="127"/>
      <c r="G202" s="50">
        <f t="shared" si="13"/>
        <v>0</v>
      </c>
      <c r="I202" s="128"/>
    </row>
    <row r="203" spans="2:9" x14ac:dyDescent="0.25">
      <c r="B203" s="117">
        <v>167</v>
      </c>
      <c r="C203" s="178" t="s">
        <v>266</v>
      </c>
      <c r="D203" s="125" t="s">
        <v>93</v>
      </c>
      <c r="E203" s="126">
        <v>3</v>
      </c>
      <c r="F203" s="127"/>
      <c r="G203" s="50">
        <f t="shared" si="13"/>
        <v>0</v>
      </c>
      <c r="I203" s="128"/>
    </row>
    <row r="204" spans="2:9" x14ac:dyDescent="0.25">
      <c r="B204" s="123">
        <v>168</v>
      </c>
      <c r="C204" s="124" t="s">
        <v>225</v>
      </c>
      <c r="D204" s="125" t="s">
        <v>93</v>
      </c>
      <c r="E204" s="214">
        <v>6</v>
      </c>
      <c r="F204" s="127"/>
      <c r="G204" s="50">
        <f t="shared" si="13"/>
        <v>0</v>
      </c>
      <c r="I204" s="128"/>
    </row>
    <row r="205" spans="2:9" x14ac:dyDescent="0.25">
      <c r="B205" s="117">
        <v>169</v>
      </c>
      <c r="C205" s="124" t="s">
        <v>254</v>
      </c>
      <c r="D205" s="125" t="s">
        <v>93</v>
      </c>
      <c r="E205" s="214">
        <v>2</v>
      </c>
      <c r="F205" s="127"/>
      <c r="G205" s="50">
        <f t="shared" ref="G205:G207" si="14">E205*F205</f>
        <v>0</v>
      </c>
      <c r="I205" s="128"/>
    </row>
    <row r="206" spans="2:9" x14ac:dyDescent="0.25">
      <c r="B206" s="123">
        <v>170</v>
      </c>
      <c r="C206" s="124" t="s">
        <v>255</v>
      </c>
      <c r="D206" s="125" t="s">
        <v>93</v>
      </c>
      <c r="E206" s="214">
        <v>6</v>
      </c>
      <c r="F206" s="127"/>
      <c r="G206" s="50">
        <f t="shared" si="14"/>
        <v>0</v>
      </c>
      <c r="I206" s="128"/>
    </row>
    <row r="207" spans="2:9" x14ac:dyDescent="0.25">
      <c r="B207" s="117">
        <v>171</v>
      </c>
      <c r="C207" s="124" t="s">
        <v>246</v>
      </c>
      <c r="D207" s="125" t="s">
        <v>93</v>
      </c>
      <c r="E207" s="214">
        <v>6</v>
      </c>
      <c r="F207" s="127"/>
      <c r="G207" s="50">
        <f t="shared" si="14"/>
        <v>0</v>
      </c>
      <c r="I207" s="128"/>
    </row>
    <row r="208" spans="2:9" ht="15" thickBot="1" x14ac:dyDescent="0.3">
      <c r="B208" s="117"/>
      <c r="C208" s="178"/>
      <c r="D208" s="125"/>
      <c r="E208" s="168"/>
      <c r="F208" s="186"/>
      <c r="G208" s="142"/>
      <c r="I208" s="128"/>
    </row>
    <row r="209" spans="2:9" ht="15" thickBot="1" x14ac:dyDescent="0.3">
      <c r="B209" s="187"/>
      <c r="C209" s="188" t="s">
        <v>95</v>
      </c>
      <c r="D209" s="187"/>
      <c r="E209" s="189"/>
      <c r="F209" s="187"/>
      <c r="G209" s="190"/>
      <c r="I209" s="128"/>
    </row>
    <row r="210" spans="2:9" x14ac:dyDescent="0.25">
      <c r="B210" s="117"/>
      <c r="C210" s="139"/>
      <c r="D210" s="125"/>
      <c r="E210" s="140"/>
      <c r="F210" s="141"/>
      <c r="G210" s="142"/>
      <c r="I210" s="128"/>
    </row>
    <row r="211" spans="2:9" x14ac:dyDescent="0.25">
      <c r="B211" s="123">
        <v>172</v>
      </c>
      <c r="C211" s="124" t="s">
        <v>267</v>
      </c>
      <c r="D211" s="125" t="s">
        <v>82</v>
      </c>
      <c r="E211" s="319">
        <v>93</v>
      </c>
      <c r="F211" s="127"/>
      <c r="G211" s="50">
        <f>E211*F211</f>
        <v>0</v>
      </c>
      <c r="I211" s="128"/>
    </row>
    <row r="212" spans="2:9" x14ac:dyDescent="0.25">
      <c r="B212" s="117">
        <v>173</v>
      </c>
      <c r="C212" s="124" t="s">
        <v>280</v>
      </c>
      <c r="D212" s="125" t="s">
        <v>93</v>
      </c>
      <c r="E212" s="126">
        <v>24</v>
      </c>
      <c r="F212" s="127"/>
      <c r="G212" s="50">
        <f t="shared" ref="G212:G213" si="15">E212*F212</f>
        <v>0</v>
      </c>
      <c r="I212" s="128"/>
    </row>
    <row r="213" spans="2:9" x14ac:dyDescent="0.25">
      <c r="B213" s="123">
        <v>174</v>
      </c>
      <c r="C213" s="124" t="s">
        <v>246</v>
      </c>
      <c r="D213" s="125" t="s">
        <v>93</v>
      </c>
      <c r="E213" s="214">
        <v>39</v>
      </c>
      <c r="F213" s="127"/>
      <c r="G213" s="50">
        <f t="shared" si="15"/>
        <v>0</v>
      </c>
      <c r="I213" s="128"/>
    </row>
    <row r="214" spans="2:9" ht="15" thickBot="1" x14ac:dyDescent="0.3">
      <c r="B214" s="117"/>
      <c r="C214" s="167"/>
      <c r="D214" s="125"/>
      <c r="E214" s="168"/>
      <c r="F214" s="141"/>
      <c r="G214" s="142"/>
      <c r="I214" s="128"/>
    </row>
    <row r="215" spans="2:9" ht="15" thickBot="1" x14ac:dyDescent="0.3">
      <c r="B215" s="174"/>
      <c r="C215" s="175" t="s">
        <v>96</v>
      </c>
      <c r="D215" s="174"/>
      <c r="E215" s="176"/>
      <c r="F215" s="174"/>
      <c r="G215" s="177"/>
      <c r="I215" s="128"/>
    </row>
    <row r="216" spans="2:9" x14ac:dyDescent="0.25">
      <c r="B216" s="117"/>
      <c r="C216" s="139"/>
      <c r="D216" s="125"/>
      <c r="E216" s="140"/>
      <c r="F216" s="141"/>
      <c r="G216" s="142"/>
      <c r="I216" s="128"/>
    </row>
    <row r="217" spans="2:9" x14ac:dyDescent="0.25">
      <c r="B217" s="117">
        <v>175</v>
      </c>
      <c r="C217" s="167" t="s">
        <v>276</v>
      </c>
      <c r="D217" s="125" t="s">
        <v>82</v>
      </c>
      <c r="E217" s="318">
        <v>7.5</v>
      </c>
      <c r="F217" s="141"/>
      <c r="G217" s="50">
        <f t="shared" ref="G217" si="16">E217*F217</f>
        <v>0</v>
      </c>
      <c r="I217" s="128"/>
    </row>
    <row r="218" spans="2:9" x14ac:dyDescent="0.25">
      <c r="B218" s="123">
        <v>176</v>
      </c>
      <c r="C218" s="124" t="s">
        <v>267</v>
      </c>
      <c r="D218" s="125" t="s">
        <v>82</v>
      </c>
      <c r="E218" s="319">
        <v>320</v>
      </c>
      <c r="F218" s="127"/>
      <c r="G218" s="50">
        <f>E218*F218</f>
        <v>0</v>
      </c>
      <c r="I218" s="128"/>
    </row>
    <row r="219" spans="2:9" x14ac:dyDescent="0.25">
      <c r="B219" s="117">
        <v>177</v>
      </c>
      <c r="C219" s="124" t="s">
        <v>268</v>
      </c>
      <c r="D219" s="125" t="s">
        <v>93</v>
      </c>
      <c r="E219" s="126">
        <v>6</v>
      </c>
      <c r="F219" s="127"/>
      <c r="G219" s="50">
        <f t="shared" ref="G219:G223" si="17">E219*F219</f>
        <v>0</v>
      </c>
      <c r="I219" s="128"/>
    </row>
    <row r="220" spans="2:9" x14ac:dyDescent="0.25">
      <c r="B220" s="123">
        <v>178</v>
      </c>
      <c r="C220" s="124" t="s">
        <v>246</v>
      </c>
      <c r="D220" s="125" t="s">
        <v>93</v>
      </c>
      <c r="E220" s="214">
        <v>67</v>
      </c>
      <c r="F220" s="127"/>
      <c r="G220" s="50">
        <f t="shared" si="17"/>
        <v>0</v>
      </c>
      <c r="I220" s="128"/>
    </row>
    <row r="221" spans="2:9" x14ac:dyDescent="0.25">
      <c r="B221" s="117">
        <v>179</v>
      </c>
      <c r="C221" s="124" t="s">
        <v>245</v>
      </c>
      <c r="D221" s="125" t="s">
        <v>93</v>
      </c>
      <c r="E221" s="126">
        <v>12</v>
      </c>
      <c r="F221" s="127"/>
      <c r="G221" s="50">
        <f t="shared" si="17"/>
        <v>0</v>
      </c>
      <c r="I221" s="128"/>
    </row>
    <row r="222" spans="2:9" x14ac:dyDescent="0.25">
      <c r="B222" s="123">
        <v>180</v>
      </c>
      <c r="C222" s="178" t="s">
        <v>269</v>
      </c>
      <c r="D222" s="125" t="s">
        <v>93</v>
      </c>
      <c r="E222" s="126">
        <v>24</v>
      </c>
      <c r="F222" s="127"/>
      <c r="G222" s="50">
        <f t="shared" si="17"/>
        <v>0</v>
      </c>
      <c r="I222" s="128"/>
    </row>
    <row r="223" spans="2:9" x14ac:dyDescent="0.25">
      <c r="B223" s="117">
        <v>181</v>
      </c>
      <c r="C223" s="178" t="s">
        <v>270</v>
      </c>
      <c r="D223" s="125" t="s">
        <v>93</v>
      </c>
      <c r="E223" s="126">
        <v>2</v>
      </c>
      <c r="F223" s="127"/>
      <c r="G223" s="50">
        <f t="shared" si="17"/>
        <v>0</v>
      </c>
      <c r="I223" s="128"/>
    </row>
    <row r="224" spans="2:9" x14ac:dyDescent="0.25">
      <c r="B224" s="117"/>
      <c r="C224" s="167"/>
      <c r="D224" s="125"/>
      <c r="E224" s="168"/>
      <c r="F224" s="141"/>
      <c r="G224" s="142"/>
      <c r="I224" s="128"/>
    </row>
    <row r="225" spans="2:9" ht="15" thickBot="1" x14ac:dyDescent="0.3">
      <c r="B225" s="117"/>
      <c r="C225" s="167"/>
      <c r="D225" s="125"/>
      <c r="E225" s="168"/>
      <c r="F225" s="141"/>
      <c r="G225" s="142"/>
      <c r="I225" s="128"/>
    </row>
    <row r="226" spans="2:9" ht="15" thickBot="1" x14ac:dyDescent="0.3">
      <c r="B226" s="191"/>
      <c r="C226" s="192" t="s">
        <v>97</v>
      </c>
      <c r="D226" s="191"/>
      <c r="E226" s="193"/>
      <c r="F226" s="191"/>
      <c r="G226" s="194"/>
      <c r="I226" s="128"/>
    </row>
    <row r="227" spans="2:9" x14ac:dyDescent="0.25">
      <c r="B227" s="117"/>
      <c r="C227" s="139"/>
      <c r="D227" s="125"/>
      <c r="E227" s="140"/>
      <c r="F227" s="141"/>
      <c r="G227" s="142"/>
      <c r="I227" s="128"/>
    </row>
    <row r="228" spans="2:9" x14ac:dyDescent="0.25">
      <c r="B228" s="117">
        <v>182</v>
      </c>
      <c r="C228" s="167" t="s">
        <v>276</v>
      </c>
      <c r="D228" s="125" t="s">
        <v>82</v>
      </c>
      <c r="E228" s="318">
        <v>7.5</v>
      </c>
      <c r="F228" s="141"/>
      <c r="G228" s="50">
        <f t="shared" ref="G228" si="18">E228*F228</f>
        <v>0</v>
      </c>
      <c r="I228" s="128"/>
    </row>
    <row r="229" spans="2:9" x14ac:dyDescent="0.25">
      <c r="B229" s="123">
        <v>183</v>
      </c>
      <c r="C229" s="124" t="s">
        <v>271</v>
      </c>
      <c r="D229" s="125" t="s">
        <v>82</v>
      </c>
      <c r="E229" s="319">
        <v>320</v>
      </c>
      <c r="F229" s="127"/>
      <c r="G229" s="50">
        <f>E229*F229</f>
        <v>0</v>
      </c>
      <c r="I229" s="128"/>
    </row>
    <row r="230" spans="2:9" x14ac:dyDescent="0.25">
      <c r="B230" s="117">
        <v>184</v>
      </c>
      <c r="C230" s="124" t="s">
        <v>268</v>
      </c>
      <c r="D230" s="125" t="s">
        <v>93</v>
      </c>
      <c r="E230" s="126">
        <v>6</v>
      </c>
      <c r="F230" s="127"/>
      <c r="G230" s="50">
        <f t="shared" ref="G230:G234" si="19">E230*F230</f>
        <v>0</v>
      </c>
      <c r="I230" s="128"/>
    </row>
    <row r="231" spans="2:9" x14ac:dyDescent="0.25">
      <c r="B231" s="123">
        <v>185</v>
      </c>
      <c r="C231" s="124" t="s">
        <v>246</v>
      </c>
      <c r="D231" s="125" t="s">
        <v>93</v>
      </c>
      <c r="E231" s="214">
        <v>67</v>
      </c>
      <c r="F231" s="127"/>
      <c r="G231" s="50">
        <f t="shared" si="19"/>
        <v>0</v>
      </c>
      <c r="I231" s="128"/>
    </row>
    <row r="232" spans="2:9" x14ac:dyDescent="0.25">
      <c r="B232" s="117">
        <v>186</v>
      </c>
      <c r="C232" s="124" t="s">
        <v>245</v>
      </c>
      <c r="D232" s="125" t="s">
        <v>93</v>
      </c>
      <c r="E232" s="126">
        <v>12</v>
      </c>
      <c r="F232" s="127"/>
      <c r="G232" s="50">
        <f t="shared" si="19"/>
        <v>0</v>
      </c>
      <c r="I232" s="128"/>
    </row>
    <row r="233" spans="2:9" x14ac:dyDescent="0.25">
      <c r="B233" s="123">
        <v>187</v>
      </c>
      <c r="C233" s="178" t="s">
        <v>277</v>
      </c>
      <c r="D233" s="125" t="s">
        <v>93</v>
      </c>
      <c r="E233" s="126">
        <v>24</v>
      </c>
      <c r="F233" s="127"/>
      <c r="G233" s="50">
        <f t="shared" si="19"/>
        <v>0</v>
      </c>
      <c r="I233" s="128"/>
    </row>
    <row r="234" spans="2:9" x14ac:dyDescent="0.25">
      <c r="B234" s="117">
        <v>188</v>
      </c>
      <c r="C234" s="178" t="s">
        <v>270</v>
      </c>
      <c r="D234" s="125" t="s">
        <v>93</v>
      </c>
      <c r="E234" s="126">
        <v>2</v>
      </c>
      <c r="F234" s="127"/>
      <c r="G234" s="50">
        <f t="shared" si="19"/>
        <v>0</v>
      </c>
      <c r="I234" s="128"/>
    </row>
    <row r="235" spans="2:9" ht="15" thickBot="1" x14ac:dyDescent="0.3">
      <c r="B235" s="117"/>
      <c r="C235" s="167"/>
      <c r="D235" s="125"/>
      <c r="E235" s="168"/>
      <c r="F235" s="141"/>
      <c r="G235" s="142"/>
      <c r="I235" s="128"/>
    </row>
    <row r="236" spans="2:9" ht="15" thickBot="1" x14ac:dyDescent="0.3">
      <c r="B236" s="113"/>
      <c r="C236" s="114" t="s">
        <v>98</v>
      </c>
      <c r="D236" s="113"/>
      <c r="E236" s="115"/>
      <c r="F236" s="113"/>
      <c r="G236" s="116"/>
      <c r="I236" s="128"/>
    </row>
    <row r="237" spans="2:9" x14ac:dyDescent="0.25">
      <c r="B237" s="117"/>
      <c r="C237" s="139"/>
      <c r="D237" s="125"/>
      <c r="E237" s="140"/>
      <c r="F237" s="141"/>
      <c r="G237" s="142"/>
      <c r="I237" s="128"/>
    </row>
    <row r="238" spans="2:9" x14ac:dyDescent="0.25">
      <c r="B238" s="117">
        <v>189</v>
      </c>
      <c r="C238" s="167" t="s">
        <v>276</v>
      </c>
      <c r="D238" s="125" t="s">
        <v>82</v>
      </c>
      <c r="E238" s="318">
        <v>7.5</v>
      </c>
      <c r="F238" s="141"/>
      <c r="G238" s="50">
        <f t="shared" ref="G238" si="20">E238*F238</f>
        <v>0</v>
      </c>
      <c r="I238" s="128"/>
    </row>
    <row r="239" spans="2:9" x14ac:dyDescent="0.25">
      <c r="B239" s="123">
        <v>190</v>
      </c>
      <c r="C239" s="124" t="s">
        <v>92</v>
      </c>
      <c r="D239" s="125" t="s">
        <v>82</v>
      </c>
      <c r="E239" s="319">
        <v>66</v>
      </c>
      <c r="F239" s="127"/>
      <c r="G239" s="50">
        <f>E239*F239</f>
        <v>0</v>
      </c>
      <c r="I239" s="128"/>
    </row>
    <row r="240" spans="2:9" x14ac:dyDescent="0.25">
      <c r="B240" s="117">
        <v>191</v>
      </c>
      <c r="C240" s="124" t="s">
        <v>265</v>
      </c>
      <c r="D240" s="125" t="s">
        <v>93</v>
      </c>
      <c r="E240" s="126">
        <v>6</v>
      </c>
      <c r="F240" s="127"/>
      <c r="G240" s="50">
        <f t="shared" ref="G240:G244" si="21">E240*F240</f>
        <v>0</v>
      </c>
      <c r="I240" s="128"/>
    </row>
    <row r="241" spans="2:9" x14ac:dyDescent="0.25">
      <c r="B241" s="123">
        <v>192</v>
      </c>
      <c r="C241" s="124" t="s">
        <v>272</v>
      </c>
      <c r="D241" s="125" t="s">
        <v>93</v>
      </c>
      <c r="E241" s="214">
        <v>2</v>
      </c>
      <c r="F241" s="127"/>
      <c r="G241" s="50">
        <f t="shared" si="21"/>
        <v>0</v>
      </c>
      <c r="I241" s="128"/>
    </row>
    <row r="242" spans="2:9" x14ac:dyDescent="0.25">
      <c r="B242" s="117">
        <v>193</v>
      </c>
      <c r="C242" s="124" t="s">
        <v>256</v>
      </c>
      <c r="D242" s="125" t="s">
        <v>93</v>
      </c>
      <c r="E242" s="126">
        <v>3</v>
      </c>
      <c r="F242" s="127"/>
      <c r="G242" s="50">
        <f t="shared" si="21"/>
        <v>0</v>
      </c>
      <c r="I242" s="128"/>
    </row>
    <row r="243" spans="2:9" x14ac:dyDescent="0.25">
      <c r="B243" s="123">
        <v>194</v>
      </c>
      <c r="C243" s="178" t="s">
        <v>264</v>
      </c>
      <c r="D243" s="125" t="s">
        <v>93</v>
      </c>
      <c r="E243" s="126">
        <v>9</v>
      </c>
      <c r="F243" s="127"/>
      <c r="G243" s="50">
        <f t="shared" si="21"/>
        <v>0</v>
      </c>
      <c r="I243" s="128"/>
    </row>
    <row r="244" spans="2:9" x14ac:dyDescent="0.25">
      <c r="B244" s="117">
        <v>195</v>
      </c>
      <c r="C244" s="178" t="s">
        <v>273</v>
      </c>
      <c r="D244" s="125" t="s">
        <v>93</v>
      </c>
      <c r="E244" s="126">
        <v>3</v>
      </c>
      <c r="F244" s="127"/>
      <c r="G244" s="50">
        <f t="shared" si="21"/>
        <v>0</v>
      </c>
      <c r="I244" s="128"/>
    </row>
    <row r="245" spans="2:9" x14ac:dyDescent="0.25">
      <c r="B245" s="123">
        <v>196</v>
      </c>
      <c r="C245" s="124" t="s">
        <v>274</v>
      </c>
      <c r="D245" s="125" t="s">
        <v>93</v>
      </c>
      <c r="E245" s="126">
        <v>4</v>
      </c>
      <c r="F245" s="127"/>
      <c r="G245" s="50">
        <f>E245*F245</f>
        <v>0</v>
      </c>
      <c r="I245" s="128"/>
    </row>
    <row r="246" spans="2:9" x14ac:dyDescent="0.25">
      <c r="B246" s="117">
        <v>197</v>
      </c>
      <c r="C246" s="167" t="s">
        <v>246</v>
      </c>
      <c r="D246" s="125" t="s">
        <v>93</v>
      </c>
      <c r="E246" s="168">
        <v>6</v>
      </c>
      <c r="F246" s="141"/>
      <c r="G246" s="50">
        <f t="shared" ref="G246" si="22">E246*F246</f>
        <v>0</v>
      </c>
      <c r="I246" s="128"/>
    </row>
    <row r="247" spans="2:9" ht="15" thickBot="1" x14ac:dyDescent="0.3">
      <c r="B247" s="117"/>
      <c r="C247" s="167"/>
      <c r="D247" s="125"/>
      <c r="E247" s="168"/>
      <c r="F247" s="141"/>
      <c r="G247" s="142"/>
      <c r="I247" s="128"/>
    </row>
    <row r="248" spans="2:9" ht="15" thickBot="1" x14ac:dyDescent="0.3">
      <c r="B248" s="143"/>
      <c r="C248" s="144" t="s">
        <v>99</v>
      </c>
      <c r="D248" s="143"/>
      <c r="E248" s="145"/>
      <c r="F248" s="143"/>
      <c r="G248" s="195"/>
      <c r="I248" s="128"/>
    </row>
    <row r="249" spans="2:9" x14ac:dyDescent="0.25">
      <c r="B249" s="117"/>
      <c r="C249" s="139"/>
      <c r="D249" s="125"/>
      <c r="E249" s="140"/>
      <c r="F249" s="141"/>
      <c r="G249" s="142"/>
      <c r="I249" s="128"/>
    </row>
    <row r="250" spans="2:9" x14ac:dyDescent="0.25">
      <c r="B250" s="117">
        <v>198</v>
      </c>
      <c r="C250" s="124" t="s">
        <v>92</v>
      </c>
      <c r="D250" s="125" t="s">
        <v>82</v>
      </c>
      <c r="E250" s="168">
        <v>90</v>
      </c>
      <c r="F250" s="141"/>
      <c r="G250" s="50">
        <f t="shared" ref="G250:G252" si="23">E250*F250</f>
        <v>0</v>
      </c>
      <c r="I250" s="128"/>
    </row>
    <row r="251" spans="2:9" x14ac:dyDescent="0.25">
      <c r="B251" s="117">
        <v>199</v>
      </c>
      <c r="C251" s="124" t="s">
        <v>265</v>
      </c>
      <c r="D251" s="125" t="s">
        <v>93</v>
      </c>
      <c r="E251" s="126">
        <v>9</v>
      </c>
      <c r="F251" s="127"/>
      <c r="G251" s="50">
        <f t="shared" si="23"/>
        <v>0</v>
      </c>
      <c r="I251" s="128"/>
    </row>
    <row r="252" spans="2:9" x14ac:dyDescent="0.25">
      <c r="B252" s="117">
        <v>200</v>
      </c>
      <c r="C252" s="124" t="s">
        <v>275</v>
      </c>
      <c r="D252" s="125" t="s">
        <v>93</v>
      </c>
      <c r="E252" s="214">
        <v>9</v>
      </c>
      <c r="F252" s="127"/>
      <c r="G252" s="50">
        <f t="shared" si="23"/>
        <v>0</v>
      </c>
      <c r="I252" s="128"/>
    </row>
    <row r="253" spans="2:9" x14ac:dyDescent="0.25">
      <c r="B253" s="117"/>
      <c r="C253" s="167"/>
      <c r="D253" s="125"/>
      <c r="E253" s="168"/>
      <c r="F253" s="141"/>
      <c r="G253" s="142"/>
    </row>
    <row r="254" spans="2:9" ht="15" thickBot="1" x14ac:dyDescent="0.3">
      <c r="B254" s="117"/>
      <c r="C254" s="196"/>
      <c r="D254" s="197"/>
      <c r="E254" s="168"/>
      <c r="F254" s="198"/>
      <c r="G254" s="199">
        <f>SUM(G6:G253)</f>
        <v>0</v>
      </c>
    </row>
    <row r="255" spans="2:9" ht="15.75" customHeight="1" thickTop="1" thickBot="1" x14ac:dyDescent="0.3">
      <c r="B255" s="200"/>
      <c r="C255" s="201"/>
      <c r="D255" s="202"/>
      <c r="E255" s="203"/>
      <c r="F255" s="204"/>
      <c r="G255" s="205"/>
    </row>
  </sheetData>
  <sheetProtection algorithmName="SHA-512" hashValue="nan06Zt9mFKVeBxUDrU3p+mYkQV8qdu0ZTG6oOBA8qVnFnJGOAKbvsfQaq8moo0yo9fxuCeuKXiBDv0/sfJrtQ==" saltValue="CwXoN+JC+JXq3JYKPS7hbQ==" spinCount="100000" sheet="1" objects="1" scenarios="1"/>
  <mergeCells count="1">
    <mergeCell ref="B1:G1"/>
  </mergeCells>
  <pageMargins left="0.7" right="0.7" top="0.75" bottom="0.75" header="0.3" footer="0.3"/>
  <pageSetup scale="61" orientation="portrait" r:id="rId1"/>
  <rowBreaks count="1" manualBreakCount="1"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79520-F17B-4AAA-8AB7-48465C783E47}">
  <dimension ref="B1:K136"/>
  <sheetViews>
    <sheetView view="pageBreakPreview" zoomScaleNormal="100" zoomScaleSheetLayoutView="100" workbookViewId="0">
      <selection activeCell="G134" sqref="G134"/>
    </sheetView>
  </sheetViews>
  <sheetFormatPr defaultRowHeight="14.25" x14ac:dyDescent="0.25"/>
  <cols>
    <col min="1" max="1" width="9.140625" style="103"/>
    <col min="2" max="2" width="11.28515625" style="103" customWidth="1"/>
    <col min="3" max="3" width="48.28515625" style="103" customWidth="1"/>
    <col min="4" max="4" width="8.42578125" style="103" customWidth="1"/>
    <col min="5" max="5" width="9.28515625" style="103" customWidth="1"/>
    <col min="6" max="6" width="14.140625" style="103" bestFit="1" customWidth="1"/>
    <col min="7" max="7" width="13.7109375" style="323" bestFit="1" customWidth="1"/>
    <col min="8" max="16384" width="9.140625" style="103"/>
  </cols>
  <sheetData>
    <row r="1" spans="2:11" ht="15" x14ac:dyDescent="0.25">
      <c r="B1" s="346" t="s">
        <v>12</v>
      </c>
      <c r="C1" s="346"/>
      <c r="D1" s="346"/>
      <c r="E1" s="346"/>
      <c r="F1" s="346"/>
      <c r="G1" s="346"/>
    </row>
    <row r="2" spans="2:11" ht="15" thickBot="1" x14ac:dyDescent="0.3">
      <c r="B2" s="30" t="s">
        <v>13</v>
      </c>
      <c r="C2" s="30"/>
    </row>
    <row r="3" spans="2:11" ht="39.75" customHeight="1" thickBot="1" x14ac:dyDescent="0.3">
      <c r="B3" s="104" t="s">
        <v>14</v>
      </c>
      <c r="C3" s="104" t="s">
        <v>15</v>
      </c>
      <c r="D3" s="104" t="s">
        <v>16</v>
      </c>
      <c r="E3" s="104" t="s">
        <v>17</v>
      </c>
      <c r="F3" s="105" t="s">
        <v>18</v>
      </c>
      <c r="G3" s="324" t="s">
        <v>19</v>
      </c>
      <c r="H3" s="107"/>
    </row>
    <row r="4" spans="2:11" ht="15" thickBot="1" x14ac:dyDescent="0.3">
      <c r="B4" s="113"/>
      <c r="C4" s="114" t="s">
        <v>100</v>
      </c>
      <c r="D4" s="113"/>
      <c r="E4" s="115"/>
      <c r="F4" s="113"/>
      <c r="G4" s="325"/>
    </row>
    <row r="5" spans="2:11" x14ac:dyDescent="0.25">
      <c r="B5" s="117"/>
      <c r="C5" s="118"/>
      <c r="D5" s="119"/>
      <c r="E5" s="120"/>
      <c r="F5" s="121"/>
      <c r="G5" s="326"/>
    </row>
    <row r="6" spans="2:11" x14ac:dyDescent="0.25">
      <c r="B6" s="123">
        <v>1</v>
      </c>
      <c r="C6" s="167" t="s">
        <v>101</v>
      </c>
      <c r="D6" s="125" t="s">
        <v>82</v>
      </c>
      <c r="E6" s="168">
        <v>270</v>
      </c>
      <c r="F6" s="206"/>
      <c r="G6" s="327">
        <f>E6*F6</f>
        <v>0</v>
      </c>
      <c r="I6" s="207"/>
      <c r="K6" s="208"/>
    </row>
    <row r="7" spans="2:11" x14ac:dyDescent="0.25">
      <c r="B7" s="123">
        <v>2</v>
      </c>
      <c r="C7" s="169" t="s">
        <v>102</v>
      </c>
      <c r="D7" s="125" t="s">
        <v>93</v>
      </c>
      <c r="E7" s="168">
        <v>18</v>
      </c>
      <c r="F7" s="206"/>
      <c r="G7" s="327">
        <f t="shared" ref="G7:G20" si="0">E7*F7</f>
        <v>0</v>
      </c>
      <c r="I7" s="207"/>
    </row>
    <row r="8" spans="2:11" x14ac:dyDescent="0.25">
      <c r="B8" s="123">
        <v>3</v>
      </c>
      <c r="C8" s="167" t="s">
        <v>103</v>
      </c>
      <c r="D8" s="125" t="s">
        <v>93</v>
      </c>
      <c r="E8" s="168">
        <v>18</v>
      </c>
      <c r="F8" s="206"/>
      <c r="G8" s="327">
        <f t="shared" si="0"/>
        <v>0</v>
      </c>
      <c r="I8" s="207"/>
    </row>
    <row r="9" spans="2:11" x14ac:dyDescent="0.25">
      <c r="B9" s="123">
        <v>4</v>
      </c>
      <c r="C9" s="178" t="s">
        <v>104</v>
      </c>
      <c r="D9" s="125" t="s">
        <v>82</v>
      </c>
      <c r="E9" s="126">
        <v>306</v>
      </c>
      <c r="F9" s="209"/>
      <c r="G9" s="327">
        <f t="shared" si="0"/>
        <v>0</v>
      </c>
      <c r="I9" s="207"/>
    </row>
    <row r="10" spans="2:11" x14ac:dyDescent="0.25">
      <c r="B10" s="123">
        <v>5</v>
      </c>
      <c r="C10" s="178" t="s">
        <v>105</v>
      </c>
      <c r="D10" s="125" t="s">
        <v>93</v>
      </c>
      <c r="E10" s="126">
        <v>16</v>
      </c>
      <c r="F10" s="209"/>
      <c r="G10" s="327">
        <f t="shared" si="0"/>
        <v>0</v>
      </c>
      <c r="I10" s="207"/>
    </row>
    <row r="11" spans="2:11" x14ac:dyDescent="0.25">
      <c r="B11" s="123">
        <v>6</v>
      </c>
      <c r="C11" s="178" t="s">
        <v>106</v>
      </c>
      <c r="D11" s="125" t="s">
        <v>93</v>
      </c>
      <c r="E11" s="126">
        <v>16</v>
      </c>
      <c r="F11" s="209"/>
      <c r="G11" s="327">
        <f t="shared" si="0"/>
        <v>0</v>
      </c>
      <c r="I11" s="207"/>
    </row>
    <row r="12" spans="2:11" x14ac:dyDescent="0.25">
      <c r="B12" s="123">
        <v>7</v>
      </c>
      <c r="C12" s="210" t="s">
        <v>107</v>
      </c>
      <c r="D12" s="125" t="s">
        <v>82</v>
      </c>
      <c r="E12" s="126">
        <v>1770</v>
      </c>
      <c r="F12" s="209"/>
      <c r="G12" s="327">
        <f t="shared" si="0"/>
        <v>0</v>
      </c>
      <c r="I12" s="207"/>
    </row>
    <row r="13" spans="2:11" x14ac:dyDescent="0.25">
      <c r="B13" s="123">
        <v>8</v>
      </c>
      <c r="C13" s="179" t="s">
        <v>108</v>
      </c>
      <c r="D13" s="125" t="s">
        <v>93</v>
      </c>
      <c r="E13" s="126">
        <v>22</v>
      </c>
      <c r="F13" s="209"/>
      <c r="G13" s="327">
        <f t="shared" si="0"/>
        <v>0</v>
      </c>
      <c r="I13" s="207"/>
    </row>
    <row r="14" spans="2:11" x14ac:dyDescent="0.25">
      <c r="B14" s="123">
        <v>9</v>
      </c>
      <c r="C14" s="179" t="s">
        <v>109</v>
      </c>
      <c r="D14" s="125" t="s">
        <v>93</v>
      </c>
      <c r="E14" s="126">
        <v>22</v>
      </c>
      <c r="F14" s="209"/>
      <c r="G14" s="327">
        <f t="shared" si="0"/>
        <v>0</v>
      </c>
      <c r="I14" s="207"/>
    </row>
    <row r="15" spans="2:11" x14ac:dyDescent="0.25">
      <c r="B15" s="123">
        <v>10</v>
      </c>
      <c r="C15" s="211" t="s">
        <v>110</v>
      </c>
      <c r="D15" s="197" t="s">
        <v>82</v>
      </c>
      <c r="E15" s="126">
        <v>276</v>
      </c>
      <c r="F15" s="212"/>
      <c r="G15" s="327">
        <f t="shared" si="0"/>
        <v>0</v>
      </c>
      <c r="I15" s="207"/>
    </row>
    <row r="16" spans="2:11" x14ac:dyDescent="0.25">
      <c r="B16" s="123">
        <v>11</v>
      </c>
      <c r="C16" s="211" t="s">
        <v>111</v>
      </c>
      <c r="D16" s="197" t="s">
        <v>93</v>
      </c>
      <c r="E16" s="126">
        <v>4</v>
      </c>
      <c r="F16" s="212"/>
      <c r="G16" s="327">
        <f t="shared" si="0"/>
        <v>0</v>
      </c>
      <c r="I16" s="207"/>
    </row>
    <row r="17" spans="2:9" x14ac:dyDescent="0.25">
      <c r="B17" s="123">
        <v>12</v>
      </c>
      <c r="C17" s="213" t="s">
        <v>112</v>
      </c>
      <c r="D17" s="125" t="s">
        <v>93</v>
      </c>
      <c r="E17" s="214">
        <v>4</v>
      </c>
      <c r="F17" s="209"/>
      <c r="G17" s="327">
        <f t="shared" si="0"/>
        <v>0</v>
      </c>
      <c r="I17" s="207"/>
    </row>
    <row r="18" spans="2:9" x14ac:dyDescent="0.25">
      <c r="B18" s="123">
        <v>13</v>
      </c>
      <c r="C18" s="215" t="s">
        <v>113</v>
      </c>
      <c r="D18" s="125" t="s">
        <v>82</v>
      </c>
      <c r="E18" s="214">
        <v>288</v>
      </c>
      <c r="F18" s="216"/>
      <c r="G18" s="327">
        <f t="shared" si="0"/>
        <v>0</v>
      </c>
      <c r="I18" s="207"/>
    </row>
    <row r="19" spans="2:9" x14ac:dyDescent="0.25">
      <c r="B19" s="123">
        <v>14</v>
      </c>
      <c r="C19" s="215" t="s">
        <v>114</v>
      </c>
      <c r="D19" s="125" t="s">
        <v>93</v>
      </c>
      <c r="E19" s="214">
        <v>16</v>
      </c>
      <c r="F19" s="216"/>
      <c r="G19" s="327">
        <f t="shared" si="0"/>
        <v>0</v>
      </c>
      <c r="I19" s="207"/>
    </row>
    <row r="20" spans="2:9" x14ac:dyDescent="0.25">
      <c r="B20" s="123">
        <v>35</v>
      </c>
      <c r="C20" s="215" t="s">
        <v>115</v>
      </c>
      <c r="D20" s="125" t="s">
        <v>93</v>
      </c>
      <c r="E20" s="214">
        <v>16</v>
      </c>
      <c r="F20" s="216"/>
      <c r="G20" s="327">
        <f t="shared" si="0"/>
        <v>0</v>
      </c>
      <c r="I20" s="207"/>
    </row>
    <row r="21" spans="2:9" ht="15" thickBot="1" x14ac:dyDescent="0.3">
      <c r="B21" s="217"/>
      <c r="C21" s="218"/>
      <c r="D21" s="219"/>
      <c r="E21" s="220"/>
      <c r="F21" s="221"/>
      <c r="G21" s="328"/>
      <c r="I21" s="207"/>
    </row>
    <row r="22" spans="2:9" ht="15" thickBot="1" x14ac:dyDescent="0.3">
      <c r="B22" s="222"/>
      <c r="C22" s="223" t="s">
        <v>116</v>
      </c>
      <c r="D22" s="222"/>
      <c r="E22" s="224"/>
      <c r="F22" s="222"/>
      <c r="G22" s="329"/>
      <c r="I22" s="207"/>
    </row>
    <row r="23" spans="2:9" x14ac:dyDescent="0.25">
      <c r="B23" s="129"/>
      <c r="C23" s="225"/>
      <c r="D23" s="131"/>
      <c r="E23" s="132"/>
      <c r="F23" s="226"/>
      <c r="G23" s="330"/>
      <c r="I23" s="207"/>
    </row>
    <row r="24" spans="2:9" ht="42.75" x14ac:dyDescent="0.25">
      <c r="B24" s="129">
        <v>36</v>
      </c>
      <c r="C24" s="215" t="s">
        <v>117</v>
      </c>
      <c r="D24" s="125" t="s">
        <v>118</v>
      </c>
      <c r="E24" s="214">
        <f>(100*0.3*0.6)*12</f>
        <v>216</v>
      </c>
      <c r="F24" s="216"/>
      <c r="G24" s="327">
        <f>F24*E24</f>
        <v>0</v>
      </c>
      <c r="I24" s="207"/>
    </row>
    <row r="25" spans="2:9" x14ac:dyDescent="0.25">
      <c r="B25" s="129">
        <v>37</v>
      </c>
      <c r="C25" s="215" t="s">
        <v>119</v>
      </c>
      <c r="D25" s="125" t="s">
        <v>120</v>
      </c>
      <c r="E25" s="214">
        <v>500</v>
      </c>
      <c r="F25" s="216"/>
      <c r="G25" s="327">
        <f>F25*E25</f>
        <v>0</v>
      </c>
      <c r="I25" s="207"/>
    </row>
    <row r="26" spans="2:9" x14ac:dyDescent="0.25">
      <c r="B26" s="129">
        <v>38</v>
      </c>
      <c r="C26" s="215" t="s">
        <v>121</v>
      </c>
      <c r="D26" s="125" t="s">
        <v>120</v>
      </c>
      <c r="E26" s="214">
        <v>500</v>
      </c>
      <c r="F26" s="216"/>
      <c r="G26" s="327">
        <f>F26*E26</f>
        <v>0</v>
      </c>
      <c r="I26" s="207"/>
    </row>
    <row r="27" spans="2:9" x14ac:dyDescent="0.25">
      <c r="B27" s="129">
        <v>39</v>
      </c>
      <c r="C27" s="215" t="s">
        <v>122</v>
      </c>
      <c r="D27" s="125" t="s">
        <v>93</v>
      </c>
      <c r="E27" s="214">
        <v>1070</v>
      </c>
      <c r="F27" s="216"/>
      <c r="G27" s="327">
        <f>F27*E27</f>
        <v>0</v>
      </c>
      <c r="I27" s="207"/>
    </row>
    <row r="28" spans="2:9" x14ac:dyDescent="0.25">
      <c r="B28" s="129">
        <v>40</v>
      </c>
      <c r="C28" s="215" t="s">
        <v>123</v>
      </c>
      <c r="D28" s="125" t="s">
        <v>93</v>
      </c>
      <c r="E28" s="214">
        <v>180</v>
      </c>
      <c r="F28" s="216"/>
      <c r="G28" s="327">
        <f>F28*E28</f>
        <v>0</v>
      </c>
      <c r="I28" s="207"/>
    </row>
    <row r="29" spans="2:9" ht="15" thickBot="1" x14ac:dyDescent="0.3">
      <c r="B29" s="129"/>
      <c r="C29" s="225"/>
      <c r="D29" s="131"/>
      <c r="E29" s="132"/>
      <c r="F29" s="226"/>
      <c r="G29" s="330"/>
      <c r="I29" s="207"/>
    </row>
    <row r="30" spans="2:9" ht="15" thickBot="1" x14ac:dyDescent="0.3">
      <c r="B30" s="222"/>
      <c r="C30" s="223" t="s">
        <v>124</v>
      </c>
      <c r="D30" s="222"/>
      <c r="E30" s="224"/>
      <c r="F30" s="222"/>
      <c r="G30" s="329"/>
      <c r="I30" s="207"/>
    </row>
    <row r="31" spans="2:9" x14ac:dyDescent="0.25">
      <c r="B31" s="129"/>
      <c r="C31" s="320"/>
      <c r="D31" s="131"/>
      <c r="E31" s="255"/>
      <c r="F31" s="256"/>
      <c r="G31" s="330"/>
      <c r="I31" s="207"/>
    </row>
    <row r="32" spans="2:9" x14ac:dyDescent="0.25">
      <c r="B32" s="117">
        <v>41</v>
      </c>
      <c r="C32" s="169" t="s">
        <v>125</v>
      </c>
      <c r="D32" s="119" t="s">
        <v>93</v>
      </c>
      <c r="E32" s="227">
        <v>9</v>
      </c>
      <c r="F32" s="228"/>
      <c r="G32" s="327">
        <f>E32*F32</f>
        <v>0</v>
      </c>
      <c r="I32" s="207"/>
    </row>
    <row r="33" spans="2:9" x14ac:dyDescent="0.25">
      <c r="B33" s="117">
        <v>42</v>
      </c>
      <c r="C33" s="229" t="s">
        <v>126</v>
      </c>
      <c r="D33" s="125" t="s">
        <v>93</v>
      </c>
      <c r="E33" s="140">
        <v>9</v>
      </c>
      <c r="F33" s="141"/>
      <c r="G33" s="327">
        <f t="shared" ref="G33:G46" si="1">E33*F33</f>
        <v>0</v>
      </c>
      <c r="I33" s="207"/>
    </row>
    <row r="34" spans="2:9" ht="28.5" x14ac:dyDescent="0.25">
      <c r="B34" s="117">
        <v>43</v>
      </c>
      <c r="C34" s="169" t="s">
        <v>127</v>
      </c>
      <c r="D34" s="125" t="s">
        <v>93</v>
      </c>
      <c r="E34" s="140">
        <v>9</v>
      </c>
      <c r="F34" s="141"/>
      <c r="G34" s="327">
        <f t="shared" si="1"/>
        <v>0</v>
      </c>
      <c r="I34" s="207"/>
    </row>
    <row r="35" spans="2:9" x14ac:dyDescent="0.25">
      <c r="B35" s="117">
        <v>44</v>
      </c>
      <c r="C35" s="229" t="s">
        <v>128</v>
      </c>
      <c r="D35" s="125" t="s">
        <v>93</v>
      </c>
      <c r="E35" s="168">
        <v>9</v>
      </c>
      <c r="F35" s="141"/>
      <c r="G35" s="327">
        <f t="shared" si="1"/>
        <v>0</v>
      </c>
      <c r="I35" s="207"/>
    </row>
    <row r="36" spans="2:9" x14ac:dyDescent="0.25">
      <c r="B36" s="117">
        <v>45</v>
      </c>
      <c r="C36" s="169" t="s">
        <v>129</v>
      </c>
      <c r="D36" s="125" t="s">
        <v>93</v>
      </c>
      <c r="E36" s="168">
        <v>9</v>
      </c>
      <c r="F36" s="141"/>
      <c r="G36" s="327">
        <f t="shared" si="1"/>
        <v>0</v>
      </c>
      <c r="I36" s="207"/>
    </row>
    <row r="37" spans="2:9" x14ac:dyDescent="0.25">
      <c r="B37" s="117">
        <v>46</v>
      </c>
      <c r="C37" s="229" t="s">
        <v>130</v>
      </c>
      <c r="D37" s="125" t="s">
        <v>93</v>
      </c>
      <c r="E37" s="168">
        <v>9</v>
      </c>
      <c r="F37" s="141"/>
      <c r="G37" s="327">
        <f t="shared" si="1"/>
        <v>0</v>
      </c>
      <c r="I37" s="207"/>
    </row>
    <row r="38" spans="2:9" x14ac:dyDescent="0.25">
      <c r="B38" s="117">
        <v>47</v>
      </c>
      <c r="C38" s="169" t="s">
        <v>131</v>
      </c>
      <c r="D38" s="125" t="s">
        <v>93</v>
      </c>
      <c r="E38" s="168">
        <v>9</v>
      </c>
      <c r="F38" s="141"/>
      <c r="G38" s="327">
        <f t="shared" si="1"/>
        <v>0</v>
      </c>
      <c r="I38" s="207"/>
    </row>
    <row r="39" spans="2:9" x14ac:dyDescent="0.25">
      <c r="B39" s="117">
        <v>48</v>
      </c>
      <c r="C39" s="169" t="s">
        <v>132</v>
      </c>
      <c r="D39" s="125" t="s">
        <v>93</v>
      </c>
      <c r="E39" s="168">
        <v>9</v>
      </c>
      <c r="F39" s="141"/>
      <c r="G39" s="327">
        <f t="shared" si="1"/>
        <v>0</v>
      </c>
      <c r="I39" s="207"/>
    </row>
    <row r="40" spans="2:9" ht="28.5" x14ac:dyDescent="0.25">
      <c r="B40" s="117">
        <v>49</v>
      </c>
      <c r="C40" s="169" t="s">
        <v>133</v>
      </c>
      <c r="D40" s="125" t="s">
        <v>93</v>
      </c>
      <c r="E40" s="168">
        <v>18</v>
      </c>
      <c r="F40" s="141"/>
      <c r="G40" s="327">
        <f t="shared" si="1"/>
        <v>0</v>
      </c>
      <c r="I40" s="207"/>
    </row>
    <row r="41" spans="2:9" ht="28.5" x14ac:dyDescent="0.25">
      <c r="B41" s="117">
        <v>50</v>
      </c>
      <c r="C41" s="169" t="s">
        <v>134</v>
      </c>
      <c r="D41" s="125" t="s">
        <v>93</v>
      </c>
      <c r="E41" s="168">
        <v>18</v>
      </c>
      <c r="F41" s="141"/>
      <c r="G41" s="327">
        <f t="shared" si="1"/>
        <v>0</v>
      </c>
      <c r="I41" s="207"/>
    </row>
    <row r="42" spans="2:9" ht="28.5" x14ac:dyDescent="0.25">
      <c r="B42" s="117">
        <v>51</v>
      </c>
      <c r="C42" s="169" t="s">
        <v>135</v>
      </c>
      <c r="D42" s="125" t="s">
        <v>93</v>
      </c>
      <c r="E42" s="168">
        <v>18</v>
      </c>
      <c r="F42" s="141"/>
      <c r="G42" s="327">
        <f t="shared" si="1"/>
        <v>0</v>
      </c>
      <c r="I42" s="207"/>
    </row>
    <row r="43" spans="2:9" ht="28.5" x14ac:dyDescent="0.25">
      <c r="B43" s="117">
        <v>52</v>
      </c>
      <c r="C43" s="169" t="s">
        <v>136</v>
      </c>
      <c r="D43" s="125" t="s">
        <v>93</v>
      </c>
      <c r="E43" s="168">
        <v>18</v>
      </c>
      <c r="F43" s="141"/>
      <c r="G43" s="327">
        <f t="shared" si="1"/>
        <v>0</v>
      </c>
      <c r="I43" s="207"/>
    </row>
    <row r="44" spans="2:9" ht="28.5" x14ac:dyDescent="0.25">
      <c r="B44" s="117">
        <v>53</v>
      </c>
      <c r="C44" s="169" t="s">
        <v>137</v>
      </c>
      <c r="D44" s="125" t="s">
        <v>93</v>
      </c>
      <c r="E44" s="168">
        <v>9</v>
      </c>
      <c r="F44" s="141"/>
      <c r="G44" s="327">
        <f t="shared" si="1"/>
        <v>0</v>
      </c>
      <c r="I44" s="207"/>
    </row>
    <row r="45" spans="2:9" x14ac:dyDescent="0.25">
      <c r="B45" s="117">
        <v>54</v>
      </c>
      <c r="C45" s="169" t="s">
        <v>138</v>
      </c>
      <c r="D45" s="125" t="s">
        <v>93</v>
      </c>
      <c r="E45" s="168">
        <v>18</v>
      </c>
      <c r="F45" s="141"/>
      <c r="G45" s="327">
        <f t="shared" si="1"/>
        <v>0</v>
      </c>
      <c r="I45" s="207"/>
    </row>
    <row r="46" spans="2:9" x14ac:dyDescent="0.25">
      <c r="B46" s="117">
        <v>55</v>
      </c>
      <c r="C46" s="169" t="s">
        <v>139</v>
      </c>
      <c r="D46" s="125" t="s">
        <v>93</v>
      </c>
      <c r="E46" s="168">
        <v>18</v>
      </c>
      <c r="F46" s="141"/>
      <c r="G46" s="327">
        <f t="shared" si="1"/>
        <v>0</v>
      </c>
      <c r="I46" s="207"/>
    </row>
    <row r="47" spans="2:9" x14ac:dyDescent="0.25">
      <c r="B47" s="117">
        <v>56</v>
      </c>
      <c r="C47" s="169" t="s">
        <v>140</v>
      </c>
      <c r="D47" s="125" t="s">
        <v>93</v>
      </c>
      <c r="E47" s="140">
        <f>30*18</f>
        <v>540</v>
      </c>
      <c r="F47" s="141"/>
      <c r="G47" s="327">
        <f t="shared" ref="G47:G48" si="2">F47*E47</f>
        <v>0</v>
      </c>
      <c r="I47" s="207"/>
    </row>
    <row r="48" spans="2:9" ht="28.5" x14ac:dyDescent="0.25">
      <c r="B48" s="117">
        <v>57</v>
      </c>
      <c r="C48" s="169" t="s">
        <v>141</v>
      </c>
      <c r="D48" s="125" t="s">
        <v>93</v>
      </c>
      <c r="E48" s="140">
        <v>200</v>
      </c>
      <c r="F48" s="141"/>
      <c r="G48" s="327">
        <f t="shared" si="2"/>
        <v>0</v>
      </c>
      <c r="I48" s="207"/>
    </row>
    <row r="49" spans="2:9" ht="15" thickBot="1" x14ac:dyDescent="0.3">
      <c r="B49" s="129"/>
      <c r="C49" s="320"/>
      <c r="D49" s="321"/>
      <c r="E49" s="255"/>
      <c r="F49" s="133"/>
      <c r="G49" s="331"/>
      <c r="I49" s="207"/>
    </row>
    <row r="50" spans="2:9" ht="15" thickBot="1" x14ac:dyDescent="0.25">
      <c r="B50" s="222"/>
      <c r="C50" s="230" t="s">
        <v>142</v>
      </c>
      <c r="D50" s="231"/>
      <c r="E50" s="232"/>
      <c r="F50" s="233"/>
      <c r="G50" s="332"/>
      <c r="I50" s="207"/>
    </row>
    <row r="51" spans="2:9" x14ac:dyDescent="0.2">
      <c r="B51" s="117"/>
      <c r="C51" s="234"/>
      <c r="D51" s="235"/>
      <c r="E51" s="236"/>
      <c r="F51" s="237"/>
      <c r="G51" s="333"/>
      <c r="I51" s="207"/>
    </row>
    <row r="52" spans="2:9" x14ac:dyDescent="0.25">
      <c r="B52" s="117">
        <v>58</v>
      </c>
      <c r="C52" s="169" t="s">
        <v>143</v>
      </c>
      <c r="D52" s="125" t="s">
        <v>93</v>
      </c>
      <c r="E52" s="168">
        <v>60</v>
      </c>
      <c r="F52" s="141"/>
      <c r="G52" s="327">
        <f>E52*F52</f>
        <v>0</v>
      </c>
      <c r="I52" s="207"/>
    </row>
    <row r="53" spans="2:9" x14ac:dyDescent="0.25">
      <c r="B53" s="117">
        <v>59</v>
      </c>
      <c r="C53" s="169" t="s">
        <v>144</v>
      </c>
      <c r="D53" s="125" t="s">
        <v>93</v>
      </c>
      <c r="E53" s="168">
        <v>20</v>
      </c>
      <c r="F53" s="141"/>
      <c r="G53" s="327">
        <f>E53*F53</f>
        <v>0</v>
      </c>
      <c r="I53" s="207"/>
    </row>
    <row r="54" spans="2:9" ht="15" thickBot="1" x14ac:dyDescent="0.3">
      <c r="B54" s="117">
        <v>60</v>
      </c>
      <c r="C54" s="169" t="s">
        <v>145</v>
      </c>
      <c r="D54" s="125" t="s">
        <v>93</v>
      </c>
      <c r="E54" s="168">
        <v>120</v>
      </c>
      <c r="F54" s="141"/>
      <c r="G54" s="327">
        <f>E54*F54</f>
        <v>0</v>
      </c>
      <c r="I54" s="207"/>
    </row>
    <row r="55" spans="2:9" ht="15.75" customHeight="1" thickBot="1" x14ac:dyDescent="0.3">
      <c r="B55" s="200"/>
      <c r="C55" s="201"/>
      <c r="D55" s="202"/>
      <c r="E55" s="203"/>
      <c r="F55" s="204"/>
      <c r="G55" s="334">
        <f>SUM(G5:G54)</f>
        <v>0</v>
      </c>
      <c r="I55" s="207"/>
    </row>
    <row r="56" spans="2:9" ht="15" thickBot="1" x14ac:dyDescent="0.3">
      <c r="B56" s="135"/>
      <c r="C56" s="136" t="s">
        <v>146</v>
      </c>
      <c r="D56" s="135"/>
      <c r="E56" s="137"/>
      <c r="F56" s="135"/>
      <c r="G56" s="335"/>
      <c r="I56" s="207"/>
    </row>
    <row r="57" spans="2:9" x14ac:dyDescent="0.25">
      <c r="B57" s="117"/>
      <c r="C57" s="118"/>
      <c r="D57" s="119"/>
      <c r="E57" s="120"/>
      <c r="F57" s="121"/>
      <c r="G57" s="326"/>
      <c r="I57" s="207"/>
    </row>
    <row r="58" spans="2:9" x14ac:dyDescent="0.25">
      <c r="B58" s="123">
        <v>61</v>
      </c>
      <c r="C58" s="167" t="s">
        <v>101</v>
      </c>
      <c r="D58" s="125" t="s">
        <v>82</v>
      </c>
      <c r="E58" s="168">
        <v>540</v>
      </c>
      <c r="F58" s="206"/>
      <c r="G58" s="327">
        <f>E58*F58</f>
        <v>0</v>
      </c>
      <c r="I58" s="207"/>
    </row>
    <row r="59" spans="2:9" x14ac:dyDescent="0.25">
      <c r="B59" s="123">
        <v>62</v>
      </c>
      <c r="C59" s="169" t="s">
        <v>102</v>
      </c>
      <c r="D59" s="125" t="s">
        <v>93</v>
      </c>
      <c r="E59" s="168">
        <v>36</v>
      </c>
      <c r="F59" s="206"/>
      <c r="G59" s="327">
        <f t="shared" ref="G59:G69" si="3">E59*F59</f>
        <v>0</v>
      </c>
      <c r="I59" s="207"/>
    </row>
    <row r="60" spans="2:9" x14ac:dyDescent="0.25">
      <c r="B60" s="123">
        <v>63</v>
      </c>
      <c r="C60" s="167" t="s">
        <v>103</v>
      </c>
      <c r="D60" s="125" t="s">
        <v>93</v>
      </c>
      <c r="E60" s="168">
        <v>36</v>
      </c>
      <c r="F60" s="206"/>
      <c r="G60" s="327">
        <f t="shared" si="3"/>
        <v>0</v>
      </c>
      <c r="I60" s="207"/>
    </row>
    <row r="61" spans="2:9" x14ac:dyDescent="0.25">
      <c r="B61" s="123">
        <v>64</v>
      </c>
      <c r="C61" s="178" t="s">
        <v>104</v>
      </c>
      <c r="D61" s="125" t="s">
        <v>82</v>
      </c>
      <c r="E61" s="126">
        <v>810</v>
      </c>
      <c r="F61" s="209"/>
      <c r="G61" s="327">
        <f t="shared" si="3"/>
        <v>0</v>
      </c>
      <c r="I61" s="207"/>
    </row>
    <row r="62" spans="2:9" x14ac:dyDescent="0.25">
      <c r="B62" s="123">
        <v>65</v>
      </c>
      <c r="C62" s="178" t="s">
        <v>105</v>
      </c>
      <c r="D62" s="125" t="s">
        <v>93</v>
      </c>
      <c r="E62" s="126">
        <v>36</v>
      </c>
      <c r="F62" s="209"/>
      <c r="G62" s="327">
        <f t="shared" si="3"/>
        <v>0</v>
      </c>
      <c r="I62" s="207"/>
    </row>
    <row r="63" spans="2:9" x14ac:dyDescent="0.25">
      <c r="B63" s="123">
        <v>66</v>
      </c>
      <c r="C63" s="178" t="s">
        <v>106</v>
      </c>
      <c r="D63" s="125" t="s">
        <v>93</v>
      </c>
      <c r="E63" s="126">
        <v>36</v>
      </c>
      <c r="F63" s="209"/>
      <c r="G63" s="327">
        <f t="shared" si="3"/>
        <v>0</v>
      </c>
      <c r="I63" s="207"/>
    </row>
    <row r="64" spans="2:9" x14ac:dyDescent="0.25">
      <c r="B64" s="123">
        <v>67</v>
      </c>
      <c r="C64" s="210" t="s">
        <v>107</v>
      </c>
      <c r="D64" s="125" t="s">
        <v>82</v>
      </c>
      <c r="E64" s="126">
        <v>2034</v>
      </c>
      <c r="F64" s="209"/>
      <c r="G64" s="327">
        <f t="shared" si="3"/>
        <v>0</v>
      </c>
      <c r="I64" s="207"/>
    </row>
    <row r="65" spans="2:9" x14ac:dyDescent="0.25">
      <c r="B65" s="123">
        <v>68</v>
      </c>
      <c r="C65" s="179" t="s">
        <v>108</v>
      </c>
      <c r="D65" s="125" t="s">
        <v>93</v>
      </c>
      <c r="E65" s="126">
        <v>36</v>
      </c>
      <c r="F65" s="209"/>
      <c r="G65" s="327">
        <f t="shared" si="3"/>
        <v>0</v>
      </c>
      <c r="I65" s="207"/>
    </row>
    <row r="66" spans="2:9" x14ac:dyDescent="0.25">
      <c r="B66" s="123">
        <v>69</v>
      </c>
      <c r="C66" s="179" t="s">
        <v>109</v>
      </c>
      <c r="D66" s="125" t="s">
        <v>93</v>
      </c>
      <c r="E66" s="126">
        <v>36</v>
      </c>
      <c r="F66" s="209"/>
      <c r="G66" s="327">
        <f t="shared" si="3"/>
        <v>0</v>
      </c>
      <c r="I66" s="207"/>
    </row>
    <row r="67" spans="2:9" x14ac:dyDescent="0.25">
      <c r="B67" s="123">
        <v>70</v>
      </c>
      <c r="C67" s="211" t="s">
        <v>110</v>
      </c>
      <c r="D67" s="197" t="s">
        <v>82</v>
      </c>
      <c r="E67" s="126">
        <v>1434</v>
      </c>
      <c r="F67" s="212"/>
      <c r="G67" s="327">
        <f t="shared" si="3"/>
        <v>0</v>
      </c>
      <c r="I67" s="207"/>
    </row>
    <row r="68" spans="2:9" x14ac:dyDescent="0.25">
      <c r="B68" s="123">
        <v>71</v>
      </c>
      <c r="C68" s="211" t="s">
        <v>111</v>
      </c>
      <c r="D68" s="197" t="s">
        <v>93</v>
      </c>
      <c r="E68" s="126">
        <v>12</v>
      </c>
      <c r="F68" s="212"/>
      <c r="G68" s="327">
        <f t="shared" si="3"/>
        <v>0</v>
      </c>
      <c r="I68" s="207"/>
    </row>
    <row r="69" spans="2:9" ht="15" thickBot="1" x14ac:dyDescent="0.3">
      <c r="B69" s="123">
        <v>72</v>
      </c>
      <c r="C69" s="238" t="s">
        <v>112</v>
      </c>
      <c r="D69" s="197" t="s">
        <v>93</v>
      </c>
      <c r="E69" s="126">
        <v>12</v>
      </c>
      <c r="F69" s="212"/>
      <c r="G69" s="327">
        <f t="shared" si="3"/>
        <v>0</v>
      </c>
      <c r="I69" s="207"/>
    </row>
    <row r="70" spans="2:9" ht="15" thickBot="1" x14ac:dyDescent="0.3">
      <c r="B70" s="200"/>
      <c r="C70" s="201"/>
      <c r="D70" s="202"/>
      <c r="E70" s="203"/>
      <c r="F70" s="204"/>
      <c r="G70" s="334">
        <f>SUM(G58:G69)</f>
        <v>0</v>
      </c>
      <c r="I70" s="207"/>
    </row>
    <row r="71" spans="2:9" ht="15" thickBot="1" x14ac:dyDescent="0.3">
      <c r="B71" s="239"/>
      <c r="C71" s="240" t="s">
        <v>147</v>
      </c>
      <c r="D71" s="239"/>
      <c r="E71" s="241"/>
      <c r="F71" s="239"/>
      <c r="G71" s="336"/>
      <c r="I71" s="207"/>
    </row>
    <row r="72" spans="2:9" x14ac:dyDescent="0.25">
      <c r="B72" s="117"/>
      <c r="C72" s="118"/>
      <c r="D72" s="119"/>
      <c r="E72" s="120"/>
      <c r="F72" s="121"/>
      <c r="G72" s="326"/>
      <c r="I72" s="207"/>
    </row>
    <row r="73" spans="2:9" x14ac:dyDescent="0.25">
      <c r="B73" s="123">
        <v>73</v>
      </c>
      <c r="C73" s="167" t="s">
        <v>101</v>
      </c>
      <c r="D73" s="125" t="s">
        <v>82</v>
      </c>
      <c r="E73" s="168">
        <v>90</v>
      </c>
      <c r="F73" s="206"/>
      <c r="G73" s="327">
        <f>E73*F73</f>
        <v>0</v>
      </c>
      <c r="I73" s="207"/>
    </row>
    <row r="74" spans="2:9" x14ac:dyDescent="0.25">
      <c r="B74" s="123">
        <v>74</v>
      </c>
      <c r="C74" s="169" t="s">
        <v>102</v>
      </c>
      <c r="D74" s="125" t="s">
        <v>93</v>
      </c>
      <c r="E74" s="168">
        <v>6</v>
      </c>
      <c r="F74" s="206"/>
      <c r="G74" s="327">
        <f t="shared" ref="G74:G93" si="4">E74*F74</f>
        <v>0</v>
      </c>
      <c r="I74" s="207"/>
    </row>
    <row r="75" spans="2:9" x14ac:dyDescent="0.25">
      <c r="B75" s="123">
        <v>75</v>
      </c>
      <c r="C75" s="167" t="s">
        <v>103</v>
      </c>
      <c r="D75" s="125" t="s">
        <v>93</v>
      </c>
      <c r="E75" s="168">
        <v>6</v>
      </c>
      <c r="F75" s="206"/>
      <c r="G75" s="327">
        <f t="shared" si="4"/>
        <v>0</v>
      </c>
      <c r="I75" s="207"/>
    </row>
    <row r="76" spans="2:9" x14ac:dyDescent="0.25">
      <c r="B76" s="123">
        <v>76</v>
      </c>
      <c r="C76" s="178" t="s">
        <v>104</v>
      </c>
      <c r="D76" s="125" t="s">
        <v>82</v>
      </c>
      <c r="E76" s="126">
        <v>290</v>
      </c>
      <c r="F76" s="209"/>
      <c r="G76" s="327">
        <f t="shared" si="4"/>
        <v>0</v>
      </c>
      <c r="I76" s="207"/>
    </row>
    <row r="77" spans="2:9" x14ac:dyDescent="0.25">
      <c r="B77" s="123">
        <v>77</v>
      </c>
      <c r="C77" s="178" t="s">
        <v>105</v>
      </c>
      <c r="D77" s="125" t="s">
        <v>93</v>
      </c>
      <c r="E77" s="126">
        <v>2</v>
      </c>
      <c r="F77" s="209"/>
      <c r="G77" s="327">
        <f t="shared" si="4"/>
        <v>0</v>
      </c>
      <c r="I77" s="207"/>
    </row>
    <row r="78" spans="2:9" x14ac:dyDescent="0.25">
      <c r="B78" s="123">
        <v>78</v>
      </c>
      <c r="C78" s="178" t="s">
        <v>106</v>
      </c>
      <c r="D78" s="125" t="s">
        <v>93</v>
      </c>
      <c r="E78" s="126">
        <v>2</v>
      </c>
      <c r="F78" s="209"/>
      <c r="G78" s="327">
        <f t="shared" si="4"/>
        <v>0</v>
      </c>
      <c r="I78" s="207"/>
    </row>
    <row r="79" spans="2:9" x14ac:dyDescent="0.25">
      <c r="B79" s="123">
        <v>79</v>
      </c>
      <c r="C79" s="210" t="s">
        <v>107</v>
      </c>
      <c r="D79" s="125" t="s">
        <v>82</v>
      </c>
      <c r="E79" s="126">
        <v>348</v>
      </c>
      <c r="F79" s="209"/>
      <c r="G79" s="327">
        <f t="shared" si="4"/>
        <v>0</v>
      </c>
      <c r="I79" s="207"/>
    </row>
    <row r="80" spans="2:9" x14ac:dyDescent="0.25">
      <c r="B80" s="123">
        <v>80</v>
      </c>
      <c r="C80" s="179" t="s">
        <v>108</v>
      </c>
      <c r="D80" s="125" t="s">
        <v>93</v>
      </c>
      <c r="E80" s="126">
        <v>4</v>
      </c>
      <c r="F80" s="209"/>
      <c r="G80" s="327">
        <f t="shared" si="4"/>
        <v>0</v>
      </c>
      <c r="I80" s="207"/>
    </row>
    <row r="81" spans="2:9" x14ac:dyDescent="0.25">
      <c r="B81" s="123">
        <v>81</v>
      </c>
      <c r="C81" s="179" t="s">
        <v>109</v>
      </c>
      <c r="D81" s="125" t="s">
        <v>93</v>
      </c>
      <c r="E81" s="126">
        <v>4</v>
      </c>
      <c r="F81" s="209"/>
      <c r="G81" s="327">
        <f t="shared" si="4"/>
        <v>0</v>
      </c>
      <c r="I81" s="207"/>
    </row>
    <row r="82" spans="2:9" x14ac:dyDescent="0.25">
      <c r="B82" s="123">
        <v>82</v>
      </c>
      <c r="C82" s="211" t="s">
        <v>110</v>
      </c>
      <c r="D82" s="197" t="s">
        <v>82</v>
      </c>
      <c r="E82" s="126">
        <v>348</v>
      </c>
      <c r="F82" s="212"/>
      <c r="G82" s="327">
        <f t="shared" si="4"/>
        <v>0</v>
      </c>
      <c r="I82" s="207"/>
    </row>
    <row r="83" spans="2:9" x14ac:dyDescent="0.25">
      <c r="B83" s="123">
        <v>83</v>
      </c>
      <c r="C83" s="179" t="s">
        <v>111</v>
      </c>
      <c r="D83" s="125" t="s">
        <v>93</v>
      </c>
      <c r="E83" s="214">
        <v>4</v>
      </c>
      <c r="F83" s="209"/>
      <c r="G83" s="327">
        <f t="shared" si="4"/>
        <v>0</v>
      </c>
      <c r="I83" s="207"/>
    </row>
    <row r="84" spans="2:9" x14ac:dyDescent="0.25">
      <c r="B84" s="123">
        <v>84</v>
      </c>
      <c r="C84" s="213" t="s">
        <v>112</v>
      </c>
      <c r="D84" s="125" t="s">
        <v>93</v>
      </c>
      <c r="E84" s="214">
        <v>4</v>
      </c>
      <c r="F84" s="209"/>
      <c r="G84" s="327">
        <f t="shared" si="4"/>
        <v>0</v>
      </c>
      <c r="I84" s="207"/>
    </row>
    <row r="85" spans="2:9" x14ac:dyDescent="0.25">
      <c r="B85" s="123">
        <v>85</v>
      </c>
      <c r="C85" s="215" t="s">
        <v>113</v>
      </c>
      <c r="D85" s="125" t="s">
        <v>82</v>
      </c>
      <c r="E85" s="214">
        <v>50</v>
      </c>
      <c r="F85" s="216"/>
      <c r="G85" s="327">
        <f t="shared" si="4"/>
        <v>0</v>
      </c>
      <c r="I85" s="207"/>
    </row>
    <row r="86" spans="2:9" x14ac:dyDescent="0.25">
      <c r="B86" s="123">
        <v>86</v>
      </c>
      <c r="C86" s="215" t="s">
        <v>114</v>
      </c>
      <c r="D86" s="125" t="s">
        <v>93</v>
      </c>
      <c r="E86" s="214">
        <v>2</v>
      </c>
      <c r="F86" s="216"/>
      <c r="G86" s="327">
        <f t="shared" si="4"/>
        <v>0</v>
      </c>
      <c r="I86" s="207"/>
    </row>
    <row r="87" spans="2:9" x14ac:dyDescent="0.25">
      <c r="B87" s="123">
        <v>87</v>
      </c>
      <c r="C87" s="215" t="s">
        <v>115</v>
      </c>
      <c r="D87" s="125" t="s">
        <v>93</v>
      </c>
      <c r="E87" s="214">
        <v>2</v>
      </c>
      <c r="F87" s="216"/>
      <c r="G87" s="327">
        <f t="shared" si="4"/>
        <v>0</v>
      </c>
      <c r="I87" s="207"/>
    </row>
    <row r="88" spans="2:9" x14ac:dyDescent="0.25">
      <c r="B88" s="123">
        <v>88</v>
      </c>
      <c r="C88" s="215" t="s">
        <v>148</v>
      </c>
      <c r="D88" s="125" t="s">
        <v>82</v>
      </c>
      <c r="E88" s="214">
        <v>185</v>
      </c>
      <c r="F88" s="216"/>
      <c r="G88" s="327">
        <f t="shared" si="4"/>
        <v>0</v>
      </c>
      <c r="I88" s="207"/>
    </row>
    <row r="89" spans="2:9" x14ac:dyDescent="0.25">
      <c r="B89" s="123">
        <v>89</v>
      </c>
      <c r="C89" s="215" t="s">
        <v>149</v>
      </c>
      <c r="D89" s="125" t="s">
        <v>93</v>
      </c>
      <c r="E89" s="214">
        <v>21</v>
      </c>
      <c r="F89" s="216"/>
      <c r="G89" s="327">
        <f t="shared" si="4"/>
        <v>0</v>
      </c>
      <c r="I89" s="207"/>
    </row>
    <row r="90" spans="2:9" x14ac:dyDescent="0.25">
      <c r="B90" s="123">
        <v>90</v>
      </c>
      <c r="C90" s="215" t="s">
        <v>150</v>
      </c>
      <c r="D90" s="125" t="s">
        <v>93</v>
      </c>
      <c r="E90" s="214">
        <v>21</v>
      </c>
      <c r="F90" s="216"/>
      <c r="G90" s="327">
        <f t="shared" si="4"/>
        <v>0</v>
      </c>
      <c r="I90" s="207"/>
    </row>
    <row r="91" spans="2:9" x14ac:dyDescent="0.25">
      <c r="B91" s="123">
        <v>91</v>
      </c>
      <c r="C91" s="215" t="s">
        <v>151</v>
      </c>
      <c r="D91" s="125" t="s">
        <v>82</v>
      </c>
      <c r="E91" s="214">
        <v>635</v>
      </c>
      <c r="F91" s="216"/>
      <c r="G91" s="327">
        <f t="shared" si="4"/>
        <v>0</v>
      </c>
      <c r="I91" s="207"/>
    </row>
    <row r="92" spans="2:9" x14ac:dyDescent="0.25">
      <c r="B92" s="123">
        <v>92</v>
      </c>
      <c r="C92" s="215" t="s">
        <v>152</v>
      </c>
      <c r="D92" s="125" t="s">
        <v>93</v>
      </c>
      <c r="E92" s="214">
        <v>6</v>
      </c>
      <c r="F92" s="216"/>
      <c r="G92" s="327">
        <f t="shared" si="4"/>
        <v>0</v>
      </c>
      <c r="I92" s="207"/>
    </row>
    <row r="93" spans="2:9" ht="15" thickBot="1" x14ac:dyDescent="0.3">
      <c r="B93" s="123">
        <v>93</v>
      </c>
      <c r="C93" s="215" t="s">
        <v>153</v>
      </c>
      <c r="D93" s="125" t="s">
        <v>93</v>
      </c>
      <c r="E93" s="214">
        <v>6</v>
      </c>
      <c r="F93" s="216"/>
      <c r="G93" s="327">
        <f t="shared" si="4"/>
        <v>0</v>
      </c>
      <c r="I93" s="207"/>
    </row>
    <row r="94" spans="2:9" ht="15" thickBot="1" x14ac:dyDescent="0.3">
      <c r="B94" s="200"/>
      <c r="C94" s="201"/>
      <c r="D94" s="202"/>
      <c r="E94" s="203"/>
      <c r="F94" s="204"/>
      <c r="G94" s="334">
        <f>SUM(G72:G93)</f>
        <v>0</v>
      </c>
      <c r="I94" s="207"/>
    </row>
    <row r="95" spans="2:9" ht="15" thickBot="1" x14ac:dyDescent="0.3">
      <c r="B95" s="242"/>
      <c r="C95" s="243" t="s">
        <v>154</v>
      </c>
      <c r="D95" s="242"/>
      <c r="E95" s="244"/>
      <c r="F95" s="242"/>
      <c r="G95" s="337"/>
      <c r="I95" s="207"/>
    </row>
    <row r="96" spans="2:9" x14ac:dyDescent="0.25">
      <c r="B96" s="117"/>
      <c r="C96" s="118"/>
      <c r="D96" s="119"/>
      <c r="E96" s="120"/>
      <c r="F96" s="121"/>
      <c r="G96" s="326"/>
      <c r="I96" s="207"/>
    </row>
    <row r="97" spans="2:9" x14ac:dyDescent="0.25">
      <c r="B97" s="123">
        <v>94</v>
      </c>
      <c r="C97" s="167" t="s">
        <v>148</v>
      </c>
      <c r="D97" s="125" t="s">
        <v>82</v>
      </c>
      <c r="E97" s="168">
        <v>85</v>
      </c>
      <c r="F97" s="206"/>
      <c r="G97" s="327">
        <f>E97*F97</f>
        <v>0</v>
      </c>
      <c r="I97" s="207"/>
    </row>
    <row r="98" spans="2:9" x14ac:dyDescent="0.25">
      <c r="B98" s="123">
        <v>95</v>
      </c>
      <c r="C98" s="169" t="s">
        <v>149</v>
      </c>
      <c r="D98" s="125" t="s">
        <v>93</v>
      </c>
      <c r="E98" s="168">
        <v>6</v>
      </c>
      <c r="F98" s="206"/>
      <c r="G98" s="327">
        <f t="shared" ref="G98:G111" si="5">E98*F98</f>
        <v>0</v>
      </c>
      <c r="I98" s="207"/>
    </row>
    <row r="99" spans="2:9" x14ac:dyDescent="0.25">
      <c r="B99" s="123">
        <v>96</v>
      </c>
      <c r="C99" s="167" t="s">
        <v>150</v>
      </c>
      <c r="D99" s="125" t="s">
        <v>93</v>
      </c>
      <c r="E99" s="168">
        <v>6</v>
      </c>
      <c r="F99" s="206"/>
      <c r="G99" s="327">
        <f t="shared" si="5"/>
        <v>0</v>
      </c>
      <c r="I99" s="207"/>
    </row>
    <row r="100" spans="2:9" x14ac:dyDescent="0.25">
      <c r="B100" s="123">
        <v>97</v>
      </c>
      <c r="C100" s="178" t="s">
        <v>155</v>
      </c>
      <c r="D100" s="125" t="s">
        <v>82</v>
      </c>
      <c r="E100" s="126">
        <v>5</v>
      </c>
      <c r="F100" s="209"/>
      <c r="G100" s="327">
        <f t="shared" si="5"/>
        <v>0</v>
      </c>
      <c r="I100" s="207"/>
    </row>
    <row r="101" spans="2:9" x14ac:dyDescent="0.25">
      <c r="B101" s="123">
        <v>98</v>
      </c>
      <c r="C101" s="178" t="s">
        <v>156</v>
      </c>
      <c r="D101" s="125" t="s">
        <v>93</v>
      </c>
      <c r="E101" s="126">
        <v>2</v>
      </c>
      <c r="F101" s="209"/>
      <c r="G101" s="327">
        <f t="shared" si="5"/>
        <v>0</v>
      </c>
      <c r="I101" s="207"/>
    </row>
    <row r="102" spans="2:9" x14ac:dyDescent="0.25">
      <c r="B102" s="123">
        <v>99</v>
      </c>
      <c r="C102" s="178" t="s">
        <v>157</v>
      </c>
      <c r="D102" s="180" t="s">
        <v>93</v>
      </c>
      <c r="E102" s="126">
        <v>2</v>
      </c>
      <c r="F102" s="209"/>
      <c r="G102" s="327">
        <f t="shared" si="5"/>
        <v>0</v>
      </c>
      <c r="I102" s="207"/>
    </row>
    <row r="103" spans="2:9" x14ac:dyDescent="0.25">
      <c r="B103" s="123">
        <v>100</v>
      </c>
      <c r="C103" s="210" t="s">
        <v>107</v>
      </c>
      <c r="D103" s="125" t="s">
        <v>82</v>
      </c>
      <c r="E103" s="126">
        <v>1795</v>
      </c>
      <c r="F103" s="209"/>
      <c r="G103" s="327">
        <f t="shared" si="5"/>
        <v>0</v>
      </c>
      <c r="I103" s="207"/>
    </row>
    <row r="104" spans="2:9" x14ac:dyDescent="0.25">
      <c r="B104" s="123">
        <v>101</v>
      </c>
      <c r="C104" s="179" t="s">
        <v>108</v>
      </c>
      <c r="D104" s="125" t="s">
        <v>93</v>
      </c>
      <c r="E104" s="126">
        <v>34</v>
      </c>
      <c r="F104" s="209"/>
      <c r="G104" s="327">
        <f t="shared" si="5"/>
        <v>0</v>
      </c>
      <c r="I104" s="207"/>
    </row>
    <row r="105" spans="2:9" x14ac:dyDescent="0.25">
      <c r="B105" s="123">
        <v>102</v>
      </c>
      <c r="C105" s="179" t="s">
        <v>109</v>
      </c>
      <c r="D105" s="125" t="s">
        <v>93</v>
      </c>
      <c r="E105" s="214">
        <v>34</v>
      </c>
      <c r="F105" s="209"/>
      <c r="G105" s="327">
        <f t="shared" si="5"/>
        <v>0</v>
      </c>
      <c r="I105" s="207"/>
    </row>
    <row r="106" spans="2:9" x14ac:dyDescent="0.25">
      <c r="B106" s="123">
        <v>103</v>
      </c>
      <c r="C106" s="179" t="s">
        <v>110</v>
      </c>
      <c r="D106" s="125" t="s">
        <v>82</v>
      </c>
      <c r="E106" s="214">
        <v>1195</v>
      </c>
      <c r="F106" s="209"/>
      <c r="G106" s="327">
        <f t="shared" si="5"/>
        <v>0</v>
      </c>
      <c r="I106" s="207"/>
    </row>
    <row r="107" spans="2:9" x14ac:dyDescent="0.25">
      <c r="B107" s="123">
        <v>104</v>
      </c>
      <c r="C107" s="179" t="s">
        <v>111</v>
      </c>
      <c r="D107" s="125" t="s">
        <v>93</v>
      </c>
      <c r="E107" s="214">
        <v>7</v>
      </c>
      <c r="F107" s="209"/>
      <c r="G107" s="327">
        <f t="shared" si="5"/>
        <v>0</v>
      </c>
      <c r="I107" s="207"/>
    </row>
    <row r="108" spans="2:9" x14ac:dyDescent="0.25">
      <c r="B108" s="123">
        <v>105</v>
      </c>
      <c r="C108" s="213" t="s">
        <v>112</v>
      </c>
      <c r="D108" s="125" t="s">
        <v>93</v>
      </c>
      <c r="E108" s="214">
        <v>7</v>
      </c>
      <c r="F108" s="209"/>
      <c r="G108" s="327">
        <f t="shared" si="5"/>
        <v>0</v>
      </c>
      <c r="I108" s="207"/>
    </row>
    <row r="109" spans="2:9" x14ac:dyDescent="0.25">
      <c r="B109" s="123">
        <v>106</v>
      </c>
      <c r="C109" s="215" t="s">
        <v>158</v>
      </c>
      <c r="D109" s="125" t="s">
        <v>82</v>
      </c>
      <c r="E109" s="214">
        <v>40</v>
      </c>
      <c r="F109" s="216"/>
      <c r="G109" s="327">
        <f t="shared" si="5"/>
        <v>0</v>
      </c>
      <c r="I109" s="207"/>
    </row>
    <row r="110" spans="2:9" x14ac:dyDescent="0.25">
      <c r="B110" s="123">
        <v>107</v>
      </c>
      <c r="C110" s="215" t="s">
        <v>159</v>
      </c>
      <c r="D110" s="125" t="s">
        <v>93</v>
      </c>
      <c r="E110" s="214">
        <v>2</v>
      </c>
      <c r="F110" s="216"/>
      <c r="G110" s="327">
        <f t="shared" si="5"/>
        <v>0</v>
      </c>
      <c r="I110" s="207"/>
    </row>
    <row r="111" spans="2:9" ht="15" thickBot="1" x14ac:dyDescent="0.3">
      <c r="B111" s="123">
        <v>108</v>
      </c>
      <c r="C111" s="215" t="s">
        <v>160</v>
      </c>
      <c r="D111" s="125" t="s">
        <v>93</v>
      </c>
      <c r="E111" s="214">
        <v>2</v>
      </c>
      <c r="F111" s="216"/>
      <c r="G111" s="327">
        <f t="shared" si="5"/>
        <v>0</v>
      </c>
      <c r="I111" s="207"/>
    </row>
    <row r="112" spans="2:9" ht="15" thickBot="1" x14ac:dyDescent="0.3">
      <c r="B112" s="200"/>
      <c r="C112" s="201"/>
      <c r="D112" s="202"/>
      <c r="E112" s="203"/>
      <c r="F112" s="204"/>
      <c r="G112" s="334">
        <f>SUM(G96:G111)</f>
        <v>0</v>
      </c>
      <c r="I112" s="207"/>
    </row>
    <row r="113" spans="2:9" ht="15" thickBot="1" x14ac:dyDescent="0.3">
      <c r="B113" s="170"/>
      <c r="C113" s="171" t="s">
        <v>161</v>
      </c>
      <c r="D113" s="170"/>
      <c r="E113" s="172"/>
      <c r="F113" s="170"/>
      <c r="G113" s="338"/>
      <c r="I113" s="207"/>
    </row>
    <row r="114" spans="2:9" x14ac:dyDescent="0.25">
      <c r="B114" s="117"/>
      <c r="C114" s="118"/>
      <c r="D114" s="119"/>
      <c r="E114" s="120"/>
      <c r="F114" s="121"/>
      <c r="G114" s="326"/>
      <c r="I114" s="207"/>
    </row>
    <row r="115" spans="2:9" x14ac:dyDescent="0.25">
      <c r="B115" s="123">
        <v>109</v>
      </c>
      <c r="C115" s="210" t="s">
        <v>107</v>
      </c>
      <c r="D115" s="125" t="s">
        <v>82</v>
      </c>
      <c r="E115" s="126">
        <v>1920</v>
      </c>
      <c r="F115" s="209"/>
      <c r="G115" s="327">
        <f>E115*F115</f>
        <v>0</v>
      </c>
      <c r="I115" s="207"/>
    </row>
    <row r="116" spans="2:9" x14ac:dyDescent="0.25">
      <c r="B116" s="123">
        <v>110</v>
      </c>
      <c r="C116" s="179" t="s">
        <v>108</v>
      </c>
      <c r="D116" s="125" t="s">
        <v>93</v>
      </c>
      <c r="E116" s="126">
        <v>38</v>
      </c>
      <c r="F116" s="209"/>
      <c r="G116" s="327">
        <f t="shared" ref="G116:G120" si="6">E116*F116</f>
        <v>0</v>
      </c>
      <c r="I116" s="207"/>
    </row>
    <row r="117" spans="2:9" x14ac:dyDescent="0.25">
      <c r="B117" s="123">
        <v>111</v>
      </c>
      <c r="C117" s="179" t="s">
        <v>109</v>
      </c>
      <c r="D117" s="125" t="s">
        <v>93</v>
      </c>
      <c r="E117" s="126">
        <v>38</v>
      </c>
      <c r="F117" s="209"/>
      <c r="G117" s="327">
        <f t="shared" si="6"/>
        <v>0</v>
      </c>
      <c r="I117" s="207"/>
    </row>
    <row r="118" spans="2:9" x14ac:dyDescent="0.25">
      <c r="B118" s="123">
        <v>112</v>
      </c>
      <c r="C118" s="211" t="s">
        <v>110</v>
      </c>
      <c r="D118" s="197" t="s">
        <v>82</v>
      </c>
      <c r="E118" s="126">
        <v>1270</v>
      </c>
      <c r="F118" s="212"/>
      <c r="G118" s="327">
        <f t="shared" si="6"/>
        <v>0</v>
      </c>
      <c r="I118" s="207"/>
    </row>
    <row r="119" spans="2:9" x14ac:dyDescent="0.25">
      <c r="B119" s="123">
        <v>113</v>
      </c>
      <c r="C119" s="211" t="s">
        <v>111</v>
      </c>
      <c r="D119" s="197" t="s">
        <v>93</v>
      </c>
      <c r="E119" s="126">
        <v>12</v>
      </c>
      <c r="F119" s="212"/>
      <c r="G119" s="327">
        <f t="shared" si="6"/>
        <v>0</v>
      </c>
      <c r="I119" s="207"/>
    </row>
    <row r="120" spans="2:9" ht="15" thickBot="1" x14ac:dyDescent="0.3">
      <c r="B120" s="123">
        <v>114</v>
      </c>
      <c r="C120" s="238" t="s">
        <v>112</v>
      </c>
      <c r="D120" s="197" t="s">
        <v>93</v>
      </c>
      <c r="E120" s="126">
        <v>12</v>
      </c>
      <c r="F120" s="212"/>
      <c r="G120" s="327">
        <f t="shared" si="6"/>
        <v>0</v>
      </c>
      <c r="I120" s="207"/>
    </row>
    <row r="121" spans="2:9" ht="15" thickBot="1" x14ac:dyDescent="0.3">
      <c r="B121" s="200"/>
      <c r="C121" s="201"/>
      <c r="D121" s="202"/>
      <c r="E121" s="203"/>
      <c r="F121" s="204"/>
      <c r="G121" s="334">
        <f>SUM(G114:G120)</f>
        <v>0</v>
      </c>
      <c r="I121" s="207"/>
    </row>
    <row r="122" spans="2:9" ht="15" thickBot="1" x14ac:dyDescent="0.3">
      <c r="B122" s="245"/>
      <c r="C122" s="246" t="s">
        <v>162</v>
      </c>
      <c r="D122" s="245"/>
      <c r="E122" s="247"/>
      <c r="F122" s="245"/>
      <c r="G122" s="339"/>
      <c r="I122" s="207"/>
    </row>
    <row r="123" spans="2:9" x14ac:dyDescent="0.25">
      <c r="B123" s="117"/>
      <c r="C123" s="118"/>
      <c r="D123" s="119"/>
      <c r="E123" s="120"/>
      <c r="F123" s="121"/>
      <c r="G123" s="326"/>
      <c r="I123" s="207"/>
    </row>
    <row r="124" spans="2:9" x14ac:dyDescent="0.25">
      <c r="B124" s="123">
        <v>115</v>
      </c>
      <c r="C124" s="210" t="s">
        <v>107</v>
      </c>
      <c r="D124" s="125" t="s">
        <v>82</v>
      </c>
      <c r="E124" s="126">
        <v>1005</v>
      </c>
      <c r="F124" s="209"/>
      <c r="G124" s="327">
        <f>E124*F124</f>
        <v>0</v>
      </c>
      <c r="I124" s="207"/>
    </row>
    <row r="125" spans="2:9" x14ac:dyDescent="0.25">
      <c r="B125" s="123">
        <v>116</v>
      </c>
      <c r="C125" s="179" t="s">
        <v>108</v>
      </c>
      <c r="D125" s="125" t="s">
        <v>93</v>
      </c>
      <c r="E125" s="126">
        <v>18</v>
      </c>
      <c r="F125" s="209"/>
      <c r="G125" s="327">
        <f t="shared" ref="G125:G129" si="7">E125*F125</f>
        <v>0</v>
      </c>
      <c r="I125" s="207"/>
    </row>
    <row r="126" spans="2:9" x14ac:dyDescent="0.25">
      <c r="B126" s="123">
        <v>117</v>
      </c>
      <c r="C126" s="179" t="s">
        <v>109</v>
      </c>
      <c r="D126" s="125" t="s">
        <v>93</v>
      </c>
      <c r="E126" s="126">
        <v>18</v>
      </c>
      <c r="F126" s="209"/>
      <c r="G126" s="327">
        <f t="shared" si="7"/>
        <v>0</v>
      </c>
      <c r="I126" s="207"/>
    </row>
    <row r="127" spans="2:9" x14ac:dyDescent="0.25">
      <c r="B127" s="123">
        <v>118</v>
      </c>
      <c r="C127" s="211" t="s">
        <v>110</v>
      </c>
      <c r="D127" s="197" t="s">
        <v>82</v>
      </c>
      <c r="E127" s="126">
        <v>705</v>
      </c>
      <c r="F127" s="212"/>
      <c r="G127" s="327">
        <f t="shared" si="7"/>
        <v>0</v>
      </c>
      <c r="I127" s="207"/>
    </row>
    <row r="128" spans="2:9" x14ac:dyDescent="0.25">
      <c r="B128" s="123">
        <v>119</v>
      </c>
      <c r="C128" s="211" t="s">
        <v>111</v>
      </c>
      <c r="D128" s="197" t="s">
        <v>93</v>
      </c>
      <c r="E128" s="126">
        <v>6</v>
      </c>
      <c r="F128" s="212"/>
      <c r="G128" s="327">
        <f t="shared" si="7"/>
        <v>0</v>
      </c>
      <c r="I128" s="207"/>
    </row>
    <row r="129" spans="2:9" x14ac:dyDescent="0.25">
      <c r="B129" s="123">
        <v>120</v>
      </c>
      <c r="C129" s="238" t="s">
        <v>112</v>
      </c>
      <c r="D129" s="197" t="s">
        <v>93</v>
      </c>
      <c r="E129" s="126">
        <v>6</v>
      </c>
      <c r="F129" s="212"/>
      <c r="G129" s="327">
        <f t="shared" si="7"/>
        <v>0</v>
      </c>
      <c r="I129" s="207"/>
    </row>
    <row r="130" spans="2:9" ht="15" thickBot="1" x14ac:dyDescent="0.25">
      <c r="B130" s="117"/>
      <c r="C130" s="234"/>
      <c r="D130" s="249"/>
      <c r="E130" s="236"/>
      <c r="F130" s="237"/>
      <c r="G130" s="333"/>
    </row>
    <row r="131" spans="2:9" ht="15" thickBot="1" x14ac:dyDescent="0.3">
      <c r="B131" s="200"/>
      <c r="C131" s="201"/>
      <c r="D131" s="202"/>
      <c r="E131" s="203"/>
      <c r="F131" s="204"/>
      <c r="G131" s="334">
        <f>SUM(G123:G129)</f>
        <v>0</v>
      </c>
    </row>
    <row r="132" spans="2:9" ht="15.75" customHeight="1" thickBot="1" x14ac:dyDescent="0.3">
      <c r="B132" s="347"/>
      <c r="C132" s="348"/>
      <c r="D132" s="348"/>
      <c r="E132" s="348"/>
      <c r="F132" s="348"/>
      <c r="G132" s="349"/>
    </row>
    <row r="133" spans="2:9" ht="15.75" customHeight="1" thickBot="1" x14ac:dyDescent="0.3">
      <c r="B133" s="200"/>
      <c r="C133" s="350"/>
      <c r="D133" s="351"/>
      <c r="E133" s="351"/>
      <c r="F133" s="352"/>
      <c r="G133" s="334">
        <f>G131+G121+G112+G94+G70+G55</f>
        <v>0</v>
      </c>
    </row>
    <row r="136" spans="2:9" x14ac:dyDescent="0.25">
      <c r="E136" s="207"/>
    </row>
  </sheetData>
  <sheetProtection algorithmName="SHA-512" hashValue="doPZe7IKmpQP/XBYTd/T7DlHdDwfIkhttGKFxTtS8kJAckGYpQdpqQst9D4GJm+E1yJZaY91fKZDLTkwb7azZQ==" saltValue="ujl3VUR6EpycGNyM71tEmw==" spinCount="100000" sheet="1" objects="1" scenarios="1"/>
  <mergeCells count="3">
    <mergeCell ref="B1:G1"/>
    <mergeCell ref="B132:G132"/>
    <mergeCell ref="C133:F133"/>
  </mergeCells>
  <pageMargins left="0.7" right="0.7" top="0.75" bottom="0.75" header="0.3" footer="0.3"/>
  <pageSetup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8B16-144A-45A5-A715-B5685C5CB8C1}">
  <dimension ref="B1:H366"/>
  <sheetViews>
    <sheetView view="pageBreakPreview" zoomScaleNormal="100" zoomScaleSheetLayoutView="100" workbookViewId="0">
      <selection activeCell="H361" sqref="H361"/>
    </sheetView>
  </sheetViews>
  <sheetFormatPr defaultRowHeight="14.25" x14ac:dyDescent="0.25"/>
  <cols>
    <col min="1" max="1" width="9.140625" style="103"/>
    <col min="2" max="2" width="11.28515625" style="103" customWidth="1"/>
    <col min="3" max="3" width="48.28515625" style="103" customWidth="1"/>
    <col min="4" max="4" width="8.42578125" style="103" customWidth="1"/>
    <col min="5" max="5" width="9.28515625" style="103" customWidth="1"/>
    <col min="6" max="6" width="14.140625" style="103" bestFit="1" customWidth="1"/>
    <col min="7" max="7" width="20.7109375" style="103" customWidth="1"/>
    <col min="8" max="16384" width="9.140625" style="103"/>
  </cols>
  <sheetData>
    <row r="1" spans="2:8" ht="15" x14ac:dyDescent="0.25">
      <c r="B1" s="346" t="s">
        <v>12</v>
      </c>
      <c r="C1" s="346"/>
      <c r="D1" s="346"/>
      <c r="E1" s="346"/>
      <c r="F1" s="346"/>
      <c r="G1" s="346"/>
    </row>
    <row r="2" spans="2:8" ht="15" thickBot="1" x14ac:dyDescent="0.3">
      <c r="B2" s="30" t="s">
        <v>13</v>
      </c>
      <c r="C2" s="30"/>
    </row>
    <row r="3" spans="2:8" ht="39.75" customHeight="1" thickBot="1" x14ac:dyDescent="0.3">
      <c r="B3" s="104" t="s">
        <v>14</v>
      </c>
      <c r="C3" s="104" t="s">
        <v>15</v>
      </c>
      <c r="D3" s="104" t="s">
        <v>16</v>
      </c>
      <c r="E3" s="104" t="s">
        <v>17</v>
      </c>
      <c r="F3" s="105" t="s">
        <v>18</v>
      </c>
      <c r="G3" s="106" t="s">
        <v>19</v>
      </c>
      <c r="H3" s="107"/>
    </row>
    <row r="4" spans="2:8" ht="15" thickBot="1" x14ac:dyDescent="0.3">
      <c r="B4" s="108"/>
      <c r="C4" s="109"/>
      <c r="D4" s="110"/>
      <c r="E4" s="110"/>
      <c r="F4" s="111"/>
      <c r="G4" s="112"/>
    </row>
    <row r="5" spans="2:8" ht="15" thickBot="1" x14ac:dyDescent="0.3">
      <c r="B5" s="113"/>
      <c r="C5" s="114" t="s">
        <v>163</v>
      </c>
      <c r="D5" s="113"/>
      <c r="E5" s="115"/>
      <c r="F5" s="113"/>
      <c r="G5" s="116"/>
    </row>
    <row r="6" spans="2:8" x14ac:dyDescent="0.25">
      <c r="B6" s="117"/>
      <c r="C6" s="118"/>
      <c r="D6" s="119"/>
      <c r="E6" s="120"/>
      <c r="F6" s="121"/>
      <c r="G6" s="122"/>
    </row>
    <row r="7" spans="2:8" x14ac:dyDescent="0.25">
      <c r="B7" s="123">
        <v>1</v>
      </c>
      <c r="C7" s="124" t="s">
        <v>164</v>
      </c>
      <c r="D7" s="125" t="s">
        <v>82</v>
      </c>
      <c r="E7" s="126">
        <v>250</v>
      </c>
      <c r="F7" s="127"/>
      <c r="G7" s="181">
        <f>E7*F7</f>
        <v>0</v>
      </c>
    </row>
    <row r="8" spans="2:8" x14ac:dyDescent="0.25">
      <c r="B8" s="123">
        <v>2</v>
      </c>
      <c r="C8" s="124" t="s">
        <v>165</v>
      </c>
      <c r="D8" s="125" t="s">
        <v>82</v>
      </c>
      <c r="E8" s="126">
        <v>18</v>
      </c>
      <c r="F8" s="127"/>
      <c r="G8" s="181">
        <f>E8*F8</f>
        <v>0</v>
      </c>
    </row>
    <row r="9" spans="2:8" ht="57" x14ac:dyDescent="0.25">
      <c r="B9" s="123">
        <v>3</v>
      </c>
      <c r="C9" s="178" t="s">
        <v>166</v>
      </c>
      <c r="D9" s="125" t="s">
        <v>93</v>
      </c>
      <c r="E9" s="126">
        <f>24+6+6+6</f>
        <v>42</v>
      </c>
      <c r="F9" s="127"/>
      <c r="G9" s="181">
        <f>E9*F9</f>
        <v>0</v>
      </c>
    </row>
    <row r="10" spans="2:8" ht="28.5" x14ac:dyDescent="0.25">
      <c r="B10" s="123">
        <v>4</v>
      </c>
      <c r="C10" s="178" t="s">
        <v>167</v>
      </c>
      <c r="D10" s="125" t="s">
        <v>93</v>
      </c>
      <c r="E10" s="126">
        <f>10+38</f>
        <v>48</v>
      </c>
      <c r="F10" s="127"/>
      <c r="G10" s="181">
        <f>E10*F10</f>
        <v>0</v>
      </c>
    </row>
    <row r="11" spans="2:8" ht="57" x14ac:dyDescent="0.25">
      <c r="B11" s="123">
        <v>5</v>
      </c>
      <c r="C11" s="178" t="s">
        <v>168</v>
      </c>
      <c r="D11" s="125" t="s">
        <v>93</v>
      </c>
      <c r="E11" s="126">
        <v>12</v>
      </c>
      <c r="F11" s="127"/>
      <c r="G11" s="181">
        <f>E11*F11</f>
        <v>0</v>
      </c>
    </row>
    <row r="12" spans="2:8" ht="28.5" x14ac:dyDescent="0.25">
      <c r="B12" s="123">
        <v>6</v>
      </c>
      <c r="C12" s="178" t="s">
        <v>169</v>
      </c>
      <c r="D12" s="180" t="s">
        <v>93</v>
      </c>
      <c r="E12" s="126">
        <v>24</v>
      </c>
      <c r="F12" s="127"/>
      <c r="G12" s="181">
        <f t="shared" ref="G12" si="0">E12*F12</f>
        <v>0</v>
      </c>
    </row>
    <row r="13" spans="2:8" x14ac:dyDescent="0.25">
      <c r="B13" s="123">
        <v>7</v>
      </c>
      <c r="C13" s="179" t="s">
        <v>170</v>
      </c>
      <c r="D13" s="125" t="s">
        <v>93</v>
      </c>
      <c r="E13" s="126">
        <v>36</v>
      </c>
      <c r="F13" s="127"/>
      <c r="G13" s="181">
        <f>E13*F13</f>
        <v>0</v>
      </c>
    </row>
    <row r="14" spans="2:8" x14ac:dyDescent="0.25">
      <c r="B14" s="123">
        <v>8</v>
      </c>
      <c r="C14" s="179" t="s">
        <v>171</v>
      </c>
      <c r="D14" s="125" t="s">
        <v>93</v>
      </c>
      <c r="E14" s="126">
        <v>12</v>
      </c>
      <c r="F14" s="127"/>
      <c r="G14" s="181">
        <f t="shared" ref="G14:G15" si="1">E14*F14</f>
        <v>0</v>
      </c>
    </row>
    <row r="15" spans="2:8" x14ac:dyDescent="0.25">
      <c r="B15" s="123">
        <v>9</v>
      </c>
      <c r="C15" s="179" t="s">
        <v>172</v>
      </c>
      <c r="D15" s="125" t="s">
        <v>93</v>
      </c>
      <c r="E15" s="126">
        <v>12</v>
      </c>
      <c r="F15" s="127"/>
      <c r="G15" s="181">
        <f t="shared" si="1"/>
        <v>0</v>
      </c>
    </row>
    <row r="16" spans="2:8" ht="15" thickBot="1" x14ac:dyDescent="0.3">
      <c r="B16" s="123"/>
      <c r="C16" s="250"/>
      <c r="D16" s="197"/>
      <c r="E16" s="126"/>
      <c r="F16" s="251"/>
      <c r="G16" s="181"/>
    </row>
    <row r="17" spans="2:7" ht="15" thickBot="1" x14ac:dyDescent="0.3">
      <c r="B17" s="222"/>
      <c r="C17" s="252" t="s">
        <v>174</v>
      </c>
      <c r="D17" s="222"/>
      <c r="E17" s="224"/>
      <c r="F17" s="222"/>
      <c r="G17" s="222"/>
    </row>
    <row r="18" spans="2:7" x14ac:dyDescent="0.25">
      <c r="B18" s="117"/>
      <c r="C18" s="139" t="s">
        <v>175</v>
      </c>
      <c r="D18" s="125"/>
      <c r="E18" s="140"/>
      <c r="F18" s="141"/>
      <c r="G18" s="142"/>
    </row>
    <row r="19" spans="2:7" x14ac:dyDescent="0.25">
      <c r="B19" s="117"/>
      <c r="C19" s="139" t="s">
        <v>176</v>
      </c>
      <c r="D19" s="125"/>
      <c r="E19" s="140"/>
      <c r="F19" s="141"/>
      <c r="G19" s="142"/>
    </row>
    <row r="20" spans="2:7" x14ac:dyDescent="0.25">
      <c r="B20" s="117"/>
      <c r="C20" s="139" t="s">
        <v>177</v>
      </c>
      <c r="D20" s="125"/>
      <c r="E20" s="140"/>
      <c r="F20" s="141"/>
      <c r="G20" s="142"/>
    </row>
    <row r="21" spans="2:7" x14ac:dyDescent="0.25">
      <c r="B21" s="117">
        <v>10</v>
      </c>
      <c r="C21" s="167" t="s">
        <v>178</v>
      </c>
      <c r="D21" s="125" t="s">
        <v>82</v>
      </c>
      <c r="E21" s="168">
        <v>38</v>
      </c>
      <c r="F21" s="141"/>
      <c r="G21" s="142">
        <f t="shared" ref="G21:G25" si="2">E21*F21</f>
        <v>0</v>
      </c>
    </row>
    <row r="22" spans="2:7" ht="28.5" x14ac:dyDescent="0.25">
      <c r="B22" s="117">
        <v>11</v>
      </c>
      <c r="C22" s="169" t="s">
        <v>179</v>
      </c>
      <c r="D22" s="125" t="s">
        <v>82</v>
      </c>
      <c r="E22" s="168">
        <v>290</v>
      </c>
      <c r="F22" s="141"/>
      <c r="G22" s="142">
        <f t="shared" si="2"/>
        <v>0</v>
      </c>
    </row>
    <row r="23" spans="2:7" ht="28.5" x14ac:dyDescent="0.25">
      <c r="B23" s="117">
        <v>12</v>
      </c>
      <c r="C23" s="169" t="s">
        <v>180</v>
      </c>
      <c r="D23" s="125" t="s">
        <v>93</v>
      </c>
      <c r="E23" s="168">
        <v>58</v>
      </c>
      <c r="F23" s="141"/>
      <c r="G23" s="142">
        <f>E23*F23</f>
        <v>0</v>
      </c>
    </row>
    <row r="24" spans="2:7" ht="28.5" x14ac:dyDescent="0.25">
      <c r="B24" s="117">
        <v>13</v>
      </c>
      <c r="C24" s="169" t="s">
        <v>181</v>
      </c>
      <c r="D24" s="125" t="s">
        <v>93</v>
      </c>
      <c r="E24" s="168">
        <v>31</v>
      </c>
      <c r="F24" s="141"/>
      <c r="G24" s="142">
        <f t="shared" si="2"/>
        <v>0</v>
      </c>
    </row>
    <row r="25" spans="2:7" ht="42.75" x14ac:dyDescent="0.25">
      <c r="B25" s="117">
        <v>14</v>
      </c>
      <c r="C25" s="169" t="s">
        <v>182</v>
      </c>
      <c r="D25" s="125" t="s">
        <v>93</v>
      </c>
      <c r="E25" s="168">
        <v>18</v>
      </c>
      <c r="F25" s="141"/>
      <c r="G25" s="253">
        <f t="shared" si="2"/>
        <v>0</v>
      </c>
    </row>
    <row r="26" spans="2:7" ht="15" thickBot="1" x14ac:dyDescent="0.3">
      <c r="B26" s="117"/>
      <c r="C26" s="117"/>
      <c r="D26" s="169"/>
      <c r="E26" s="125"/>
      <c r="F26" s="141"/>
      <c r="G26" s="199">
        <f>SUM(G7:G25)</f>
        <v>0</v>
      </c>
    </row>
    <row r="27" spans="2:7" ht="15.75" thickTop="1" thickBot="1" x14ac:dyDescent="0.3">
      <c r="B27" s="129"/>
      <c r="C27" s="254"/>
      <c r="D27" s="131"/>
      <c r="E27" s="255"/>
      <c r="F27" s="256"/>
      <c r="G27" s="257"/>
    </row>
    <row r="28" spans="2:7" ht="15" thickBot="1" x14ac:dyDescent="0.3">
      <c r="B28" s="135"/>
      <c r="C28" s="136" t="s">
        <v>183</v>
      </c>
      <c r="D28" s="135"/>
      <c r="E28" s="137"/>
      <c r="F28" s="135"/>
      <c r="G28" s="138"/>
    </row>
    <row r="29" spans="2:7" x14ac:dyDescent="0.25">
      <c r="B29" s="117"/>
      <c r="C29" s="118"/>
      <c r="D29" s="119"/>
      <c r="E29" s="120"/>
      <c r="F29" s="121"/>
      <c r="G29" s="122"/>
    </row>
    <row r="30" spans="2:7" x14ac:dyDescent="0.25">
      <c r="B30" s="117">
        <v>15</v>
      </c>
      <c r="C30" s="124" t="s">
        <v>164</v>
      </c>
      <c r="D30" s="125" t="s">
        <v>82</v>
      </c>
      <c r="E30" s="126">
        <v>250</v>
      </c>
      <c r="F30" s="127"/>
      <c r="G30" s="181">
        <f>E30*F30</f>
        <v>0</v>
      </c>
    </row>
    <row r="31" spans="2:7" x14ac:dyDescent="0.25">
      <c r="B31" s="117">
        <v>16</v>
      </c>
      <c r="C31" s="124" t="s">
        <v>184</v>
      </c>
      <c r="D31" s="125" t="s">
        <v>82</v>
      </c>
      <c r="E31" s="126">
        <v>18</v>
      </c>
      <c r="F31" s="127"/>
      <c r="G31" s="181">
        <f>E31*F31</f>
        <v>0</v>
      </c>
    </row>
    <row r="32" spans="2:7" ht="57" x14ac:dyDescent="0.25">
      <c r="B32" s="117">
        <v>17</v>
      </c>
      <c r="C32" s="178" t="s">
        <v>166</v>
      </c>
      <c r="D32" s="125" t="s">
        <v>93</v>
      </c>
      <c r="E32" s="126">
        <f>24+6+6+6</f>
        <v>42</v>
      </c>
      <c r="F32" s="127"/>
      <c r="G32" s="181">
        <f>E32*F32</f>
        <v>0</v>
      </c>
    </row>
    <row r="33" spans="2:7" ht="28.5" x14ac:dyDescent="0.25">
      <c r="B33" s="117">
        <v>18</v>
      </c>
      <c r="C33" s="178" t="s">
        <v>167</v>
      </c>
      <c r="D33" s="125" t="s">
        <v>93</v>
      </c>
      <c r="E33" s="126">
        <f>19+19+5+5</f>
        <v>48</v>
      </c>
      <c r="F33" s="127"/>
      <c r="G33" s="181">
        <f>E33*F33</f>
        <v>0</v>
      </c>
    </row>
    <row r="34" spans="2:7" ht="57" x14ac:dyDescent="0.25">
      <c r="B34" s="117">
        <v>19</v>
      </c>
      <c r="C34" s="178" t="s">
        <v>168</v>
      </c>
      <c r="D34" s="125" t="s">
        <v>93</v>
      </c>
      <c r="E34" s="126">
        <v>12</v>
      </c>
      <c r="F34" s="127"/>
      <c r="G34" s="181">
        <f>E34*F34</f>
        <v>0</v>
      </c>
    </row>
    <row r="35" spans="2:7" ht="28.5" x14ac:dyDescent="0.25">
      <c r="B35" s="117">
        <v>20</v>
      </c>
      <c r="C35" s="178" t="s">
        <v>169</v>
      </c>
      <c r="D35" s="125" t="s">
        <v>93</v>
      </c>
      <c r="E35" s="126">
        <v>24</v>
      </c>
      <c r="F35" s="127"/>
      <c r="G35" s="181">
        <f t="shared" ref="G35:G36" si="3">E35*F35</f>
        <v>0</v>
      </c>
    </row>
    <row r="36" spans="2:7" x14ac:dyDescent="0.25">
      <c r="B36" s="117">
        <v>21</v>
      </c>
      <c r="C36" s="210" t="s">
        <v>185</v>
      </c>
      <c r="D36" s="125" t="s">
        <v>93</v>
      </c>
      <c r="E36" s="126">
        <f>6+6+6+6</f>
        <v>24</v>
      </c>
      <c r="F36" s="127"/>
      <c r="G36" s="181">
        <f t="shared" si="3"/>
        <v>0</v>
      </c>
    </row>
    <row r="37" spans="2:7" x14ac:dyDescent="0.25">
      <c r="B37" s="117">
        <v>22</v>
      </c>
      <c r="C37" s="179" t="s">
        <v>170</v>
      </c>
      <c r="D37" s="125" t="s">
        <v>93</v>
      </c>
      <c r="E37" s="126">
        <v>36</v>
      </c>
      <c r="F37" s="127"/>
      <c r="G37" s="181">
        <f>E37*F37</f>
        <v>0</v>
      </c>
    </row>
    <row r="38" spans="2:7" x14ac:dyDescent="0.25">
      <c r="B38" s="117">
        <v>23</v>
      </c>
      <c r="C38" s="179" t="s">
        <v>171</v>
      </c>
      <c r="D38" s="125" t="s">
        <v>93</v>
      </c>
      <c r="E38" s="126">
        <v>12</v>
      </c>
      <c r="F38" s="127"/>
      <c r="G38" s="181">
        <f t="shared" ref="G38:G39" si="4">E38*F38</f>
        <v>0</v>
      </c>
    </row>
    <row r="39" spans="2:7" ht="15" thickBot="1" x14ac:dyDescent="0.3">
      <c r="B39" s="117">
        <v>24</v>
      </c>
      <c r="C39" s="211" t="s">
        <v>172</v>
      </c>
      <c r="D39" s="125" t="s">
        <v>93</v>
      </c>
      <c r="E39" s="126">
        <v>12</v>
      </c>
      <c r="F39" s="127"/>
      <c r="G39" s="181">
        <f t="shared" si="4"/>
        <v>0</v>
      </c>
    </row>
    <row r="40" spans="2:7" ht="15" thickBot="1" x14ac:dyDescent="0.3">
      <c r="B40" s="258"/>
      <c r="C40" s="259" t="s">
        <v>186</v>
      </c>
      <c r="D40" s="258"/>
      <c r="E40" s="260"/>
      <c r="F40" s="258"/>
      <c r="G40" s="258"/>
    </row>
    <row r="41" spans="2:7" x14ac:dyDescent="0.25">
      <c r="B41" s="117"/>
      <c r="C41" s="261" t="s">
        <v>175</v>
      </c>
      <c r="D41" s="125"/>
      <c r="E41" s="140"/>
      <c r="F41" s="141"/>
      <c r="G41" s="142"/>
    </row>
    <row r="42" spans="2:7" x14ac:dyDescent="0.25">
      <c r="B42" s="117"/>
      <c r="C42" s="139" t="s">
        <v>176</v>
      </c>
      <c r="D42" s="125"/>
      <c r="E42" s="140"/>
      <c r="F42" s="141"/>
      <c r="G42" s="142"/>
    </row>
    <row r="43" spans="2:7" x14ac:dyDescent="0.25">
      <c r="B43" s="117"/>
      <c r="C43" s="139" t="s">
        <v>177</v>
      </c>
      <c r="D43" s="125"/>
      <c r="E43" s="140"/>
      <c r="F43" s="141"/>
      <c r="G43" s="142"/>
    </row>
    <row r="44" spans="2:7" x14ac:dyDescent="0.25">
      <c r="B44" s="117">
        <v>25</v>
      </c>
      <c r="C44" s="167" t="s">
        <v>178</v>
      </c>
      <c r="D44" s="125" t="s">
        <v>82</v>
      </c>
      <c r="E44" s="168">
        <v>38</v>
      </c>
      <c r="F44" s="141"/>
      <c r="G44" s="142">
        <f t="shared" ref="G44:G46" si="5">E44*F44</f>
        <v>0</v>
      </c>
    </row>
    <row r="45" spans="2:7" ht="28.5" x14ac:dyDescent="0.25">
      <c r="B45" s="117">
        <v>26</v>
      </c>
      <c r="C45" s="169" t="s">
        <v>179</v>
      </c>
      <c r="D45" s="125" t="s">
        <v>82</v>
      </c>
      <c r="E45" s="168">
        <v>290</v>
      </c>
      <c r="F45" s="141"/>
      <c r="G45" s="142">
        <f t="shared" si="5"/>
        <v>0</v>
      </c>
    </row>
    <row r="46" spans="2:7" ht="71.25" x14ac:dyDescent="0.25">
      <c r="B46" s="117">
        <v>27</v>
      </c>
      <c r="C46" s="229" t="s">
        <v>187</v>
      </c>
      <c r="D46" s="125" t="s">
        <v>93</v>
      </c>
      <c r="E46" s="168">
        <v>3</v>
      </c>
      <c r="F46" s="141"/>
      <c r="G46" s="142">
        <f t="shared" si="5"/>
        <v>0</v>
      </c>
    </row>
    <row r="47" spans="2:7" ht="28.5" x14ac:dyDescent="0.25">
      <c r="B47" s="117">
        <v>28</v>
      </c>
      <c r="C47" s="169" t="s">
        <v>180</v>
      </c>
      <c r="D47" s="125" t="s">
        <v>93</v>
      </c>
      <c r="E47" s="168">
        <f>58/2</f>
        <v>29</v>
      </c>
      <c r="F47" s="141"/>
      <c r="G47" s="142">
        <f>E47*F47</f>
        <v>0</v>
      </c>
    </row>
    <row r="48" spans="2:7" ht="28.5" x14ac:dyDescent="0.25">
      <c r="B48" s="117">
        <v>29</v>
      </c>
      <c r="C48" s="169" t="s">
        <v>181</v>
      </c>
      <c r="D48" s="125" t="s">
        <v>93</v>
      </c>
      <c r="E48" s="168">
        <v>31</v>
      </c>
      <c r="F48" s="141"/>
      <c r="G48" s="142">
        <f t="shared" ref="G48:G49" si="6">E48*F48</f>
        <v>0</v>
      </c>
    </row>
    <row r="49" spans="2:7" ht="42.75" x14ac:dyDescent="0.25">
      <c r="B49" s="117">
        <v>30</v>
      </c>
      <c r="C49" s="169" t="s">
        <v>182</v>
      </c>
      <c r="D49" s="125" t="s">
        <v>93</v>
      </c>
      <c r="E49" s="125">
        <v>18</v>
      </c>
      <c r="F49" s="141"/>
      <c r="G49" s="253">
        <f t="shared" si="6"/>
        <v>0</v>
      </c>
    </row>
    <row r="50" spans="2:7" ht="15" thickBot="1" x14ac:dyDescent="0.3">
      <c r="B50" s="129"/>
      <c r="C50" s="254"/>
      <c r="D50" s="131"/>
      <c r="E50" s="255"/>
      <c r="F50" s="256"/>
      <c r="G50" s="199">
        <f>SUM(G30:G49)</f>
        <v>0</v>
      </c>
    </row>
    <row r="51" spans="2:7" ht="15.75" thickTop="1" thickBot="1" x14ac:dyDescent="0.3">
      <c r="B51" s="129"/>
      <c r="C51" s="254"/>
      <c r="D51" s="131"/>
      <c r="E51" s="255"/>
      <c r="F51" s="256"/>
      <c r="G51" s="257"/>
    </row>
    <row r="52" spans="2:7" ht="15" thickBot="1" x14ac:dyDescent="0.3">
      <c r="B52" s="143"/>
      <c r="C52" s="144" t="s">
        <v>188</v>
      </c>
      <c r="D52" s="143"/>
      <c r="E52" s="145"/>
      <c r="F52" s="143"/>
      <c r="G52" s="146"/>
    </row>
    <row r="53" spans="2:7" x14ac:dyDescent="0.25">
      <c r="B53" s="117"/>
      <c r="C53" s="118"/>
      <c r="D53" s="119"/>
      <c r="E53" s="120"/>
      <c r="F53" s="121"/>
      <c r="G53" s="122"/>
    </row>
    <row r="54" spans="2:7" x14ac:dyDescent="0.25">
      <c r="B54" s="117">
        <v>31</v>
      </c>
      <c r="C54" s="124" t="s">
        <v>164</v>
      </c>
      <c r="D54" s="125" t="s">
        <v>82</v>
      </c>
      <c r="E54" s="126">
        <v>250</v>
      </c>
      <c r="F54" s="127"/>
      <c r="G54" s="181">
        <f>E54*F54</f>
        <v>0</v>
      </c>
    </row>
    <row r="55" spans="2:7" x14ac:dyDescent="0.25">
      <c r="B55" s="117">
        <v>32</v>
      </c>
      <c r="C55" s="124" t="s">
        <v>184</v>
      </c>
      <c r="D55" s="125" t="s">
        <v>82</v>
      </c>
      <c r="E55" s="126">
        <v>18</v>
      </c>
      <c r="F55" s="127"/>
      <c r="G55" s="181">
        <f>E55*F55</f>
        <v>0</v>
      </c>
    </row>
    <row r="56" spans="2:7" ht="57" x14ac:dyDescent="0.25">
      <c r="B56" s="117">
        <v>33</v>
      </c>
      <c r="C56" s="178" t="s">
        <v>166</v>
      </c>
      <c r="D56" s="125" t="s">
        <v>93</v>
      </c>
      <c r="E56" s="126">
        <f>24+6+6+6</f>
        <v>42</v>
      </c>
      <c r="F56" s="127"/>
      <c r="G56" s="181">
        <f>E56*F56</f>
        <v>0</v>
      </c>
    </row>
    <row r="57" spans="2:7" ht="28.5" x14ac:dyDescent="0.25">
      <c r="B57" s="117">
        <v>34</v>
      </c>
      <c r="C57" s="178" t="s">
        <v>167</v>
      </c>
      <c r="D57" s="125" t="s">
        <v>93</v>
      </c>
      <c r="E57" s="126">
        <f>19+19+5+5</f>
        <v>48</v>
      </c>
      <c r="F57" s="127"/>
      <c r="G57" s="181">
        <f>E57*F57</f>
        <v>0</v>
      </c>
    </row>
    <row r="58" spans="2:7" ht="57" x14ac:dyDescent="0.25">
      <c r="B58" s="117">
        <v>35</v>
      </c>
      <c r="C58" s="178" t="s">
        <v>168</v>
      </c>
      <c r="D58" s="125" t="s">
        <v>93</v>
      </c>
      <c r="E58" s="126">
        <v>12</v>
      </c>
      <c r="F58" s="127"/>
      <c r="G58" s="181">
        <f>E58*F58</f>
        <v>0</v>
      </c>
    </row>
    <row r="59" spans="2:7" ht="28.5" x14ac:dyDescent="0.25">
      <c r="B59" s="117">
        <v>36</v>
      </c>
      <c r="C59" s="178" t="s">
        <v>169</v>
      </c>
      <c r="D59" s="125" t="s">
        <v>93</v>
      </c>
      <c r="E59" s="126">
        <v>24</v>
      </c>
      <c r="F59" s="127"/>
      <c r="G59" s="181">
        <f t="shared" ref="G59" si="7">E59*F59</f>
        <v>0</v>
      </c>
    </row>
    <row r="60" spans="2:7" x14ac:dyDescent="0.25">
      <c r="B60" s="117">
        <v>37</v>
      </c>
      <c r="C60" s="179" t="s">
        <v>170</v>
      </c>
      <c r="D60" s="125" t="s">
        <v>93</v>
      </c>
      <c r="E60" s="126">
        <v>36</v>
      </c>
      <c r="F60" s="127"/>
      <c r="G60" s="181">
        <f>E60*F60</f>
        <v>0</v>
      </c>
    </row>
    <row r="61" spans="2:7" x14ac:dyDescent="0.25">
      <c r="B61" s="117">
        <v>38</v>
      </c>
      <c r="C61" s="179" t="s">
        <v>171</v>
      </c>
      <c r="D61" s="125" t="s">
        <v>93</v>
      </c>
      <c r="E61" s="126">
        <v>12</v>
      </c>
      <c r="F61" s="127"/>
      <c r="G61" s="181">
        <f t="shared" ref="G61:G62" si="8">E61*F61</f>
        <v>0</v>
      </c>
    </row>
    <row r="62" spans="2:7" ht="15" thickBot="1" x14ac:dyDescent="0.3">
      <c r="B62" s="117">
        <v>39</v>
      </c>
      <c r="C62" s="179" t="s">
        <v>172</v>
      </c>
      <c r="D62" s="125" t="s">
        <v>93</v>
      </c>
      <c r="E62" s="126">
        <v>12</v>
      </c>
      <c r="F62" s="127"/>
      <c r="G62" s="181">
        <f t="shared" si="8"/>
        <v>0</v>
      </c>
    </row>
    <row r="63" spans="2:7" ht="15" thickBot="1" x14ac:dyDescent="0.3">
      <c r="B63" s="262"/>
      <c r="C63" s="263" t="s">
        <v>189</v>
      </c>
      <c r="D63" s="262"/>
      <c r="E63" s="264"/>
      <c r="F63" s="262"/>
      <c r="G63" s="262"/>
    </row>
    <row r="64" spans="2:7" x14ac:dyDescent="0.25">
      <c r="B64" s="117"/>
      <c r="C64" s="139" t="s">
        <v>175</v>
      </c>
      <c r="D64" s="125"/>
      <c r="E64" s="140"/>
      <c r="F64" s="141"/>
      <c r="G64" s="142"/>
    </row>
    <row r="65" spans="2:7" x14ac:dyDescent="0.25">
      <c r="B65" s="117"/>
      <c r="C65" s="139" t="s">
        <v>176</v>
      </c>
      <c r="D65" s="125"/>
      <c r="E65" s="140"/>
      <c r="F65" s="141"/>
      <c r="G65" s="142"/>
    </row>
    <row r="66" spans="2:7" x14ac:dyDescent="0.25">
      <c r="B66" s="117"/>
      <c r="C66" s="139" t="s">
        <v>177</v>
      </c>
      <c r="D66" s="125"/>
      <c r="E66" s="140"/>
      <c r="F66" s="141"/>
      <c r="G66" s="142"/>
    </row>
    <row r="67" spans="2:7" x14ac:dyDescent="0.25">
      <c r="B67" s="117">
        <v>40</v>
      </c>
      <c r="C67" s="167" t="s">
        <v>178</v>
      </c>
      <c r="D67" s="125" t="s">
        <v>82</v>
      </c>
      <c r="E67" s="168">
        <v>38</v>
      </c>
      <c r="F67" s="141"/>
      <c r="G67" s="142">
        <f t="shared" ref="G67:G68" si="9">E67*F67</f>
        <v>0</v>
      </c>
    </row>
    <row r="68" spans="2:7" ht="28.5" x14ac:dyDescent="0.25">
      <c r="B68" s="117">
        <v>41</v>
      </c>
      <c r="C68" s="169" t="s">
        <v>179</v>
      </c>
      <c r="D68" s="125" t="s">
        <v>82</v>
      </c>
      <c r="E68" s="168">
        <f>246/2</f>
        <v>123</v>
      </c>
      <c r="F68" s="141"/>
      <c r="G68" s="142">
        <f t="shared" si="9"/>
        <v>0</v>
      </c>
    </row>
    <row r="69" spans="2:7" ht="28.5" x14ac:dyDescent="0.25">
      <c r="B69" s="117">
        <v>42</v>
      </c>
      <c r="C69" s="169" t="s">
        <v>180</v>
      </c>
      <c r="D69" s="125" t="s">
        <v>93</v>
      </c>
      <c r="E69" s="168">
        <v>42</v>
      </c>
      <c r="F69" s="141"/>
      <c r="G69" s="142">
        <f>E69*F69</f>
        <v>0</v>
      </c>
    </row>
    <row r="70" spans="2:7" ht="28.5" x14ac:dyDescent="0.25">
      <c r="B70" s="117">
        <v>43</v>
      </c>
      <c r="C70" s="169" t="s">
        <v>181</v>
      </c>
      <c r="D70" s="125" t="s">
        <v>93</v>
      </c>
      <c r="E70" s="168">
        <v>31</v>
      </c>
      <c r="F70" s="141"/>
      <c r="G70" s="142">
        <f t="shared" ref="G70:G71" si="10">E70*F70</f>
        <v>0</v>
      </c>
    </row>
    <row r="71" spans="2:7" ht="42.75" x14ac:dyDescent="0.25">
      <c r="B71" s="117">
        <v>44</v>
      </c>
      <c r="C71" s="169" t="s">
        <v>182</v>
      </c>
      <c r="D71" s="125" t="s">
        <v>93</v>
      </c>
      <c r="E71" s="168">
        <v>18</v>
      </c>
      <c r="F71" s="141"/>
      <c r="G71" s="253">
        <f t="shared" si="10"/>
        <v>0</v>
      </c>
    </row>
    <row r="72" spans="2:7" ht="15" thickBot="1" x14ac:dyDescent="0.3">
      <c r="B72" s="117"/>
      <c r="C72" s="196"/>
      <c r="D72" s="197"/>
      <c r="E72" s="168"/>
      <c r="F72" s="198"/>
      <c r="G72" s="199">
        <f>SUM(G54:G71)</f>
        <v>0</v>
      </c>
    </row>
    <row r="73" spans="2:7" ht="15.75" thickTop="1" thickBot="1" x14ac:dyDescent="0.3">
      <c r="B73" s="129"/>
      <c r="C73" s="196"/>
      <c r="D73" s="131"/>
      <c r="E73" s="255"/>
      <c r="F73" s="256"/>
      <c r="G73" s="257"/>
    </row>
    <row r="74" spans="2:7" ht="15" thickBot="1" x14ac:dyDescent="0.3">
      <c r="B74" s="147"/>
      <c r="C74" s="148" t="s">
        <v>190</v>
      </c>
      <c r="D74" s="147"/>
      <c r="E74" s="149"/>
      <c r="F74" s="147"/>
      <c r="G74" s="150"/>
    </row>
    <row r="75" spans="2:7" x14ac:dyDescent="0.25">
      <c r="B75" s="117"/>
      <c r="C75" s="118"/>
      <c r="D75" s="119"/>
      <c r="E75" s="120"/>
      <c r="F75" s="121"/>
      <c r="G75" s="122"/>
    </row>
    <row r="76" spans="2:7" x14ac:dyDescent="0.25">
      <c r="B76" s="123">
        <v>45</v>
      </c>
      <c r="C76" s="124" t="s">
        <v>164</v>
      </c>
      <c r="D76" s="125" t="s">
        <v>82</v>
      </c>
      <c r="E76" s="126">
        <v>250</v>
      </c>
      <c r="F76" s="127"/>
      <c r="G76" s="181">
        <f>E76*F76</f>
        <v>0</v>
      </c>
    </row>
    <row r="77" spans="2:7" x14ac:dyDescent="0.25">
      <c r="B77" s="123">
        <v>46</v>
      </c>
      <c r="C77" s="124" t="s">
        <v>184</v>
      </c>
      <c r="D77" s="125" t="s">
        <v>82</v>
      </c>
      <c r="E77" s="126">
        <v>18</v>
      </c>
      <c r="F77" s="127"/>
      <c r="G77" s="181">
        <f>E77*F77</f>
        <v>0</v>
      </c>
    </row>
    <row r="78" spans="2:7" ht="57" x14ac:dyDescent="0.25">
      <c r="B78" s="123">
        <v>47</v>
      </c>
      <c r="C78" s="178" t="s">
        <v>166</v>
      </c>
      <c r="D78" s="125" t="s">
        <v>93</v>
      </c>
      <c r="E78" s="126">
        <f>24+6+6+6</f>
        <v>42</v>
      </c>
      <c r="F78" s="127"/>
      <c r="G78" s="181">
        <f>E78*F78</f>
        <v>0</v>
      </c>
    </row>
    <row r="79" spans="2:7" ht="28.5" x14ac:dyDescent="0.25">
      <c r="B79" s="123">
        <v>48</v>
      </c>
      <c r="C79" s="178" t="s">
        <v>167</v>
      </c>
      <c r="D79" s="125" t="s">
        <v>93</v>
      </c>
      <c r="E79" s="126">
        <v>36</v>
      </c>
      <c r="F79" s="127"/>
      <c r="G79" s="181">
        <f>E79*F79</f>
        <v>0</v>
      </c>
    </row>
    <row r="80" spans="2:7" ht="57" x14ac:dyDescent="0.25">
      <c r="B80" s="123">
        <v>49</v>
      </c>
      <c r="C80" s="178" t="s">
        <v>168</v>
      </c>
      <c r="D80" s="125" t="s">
        <v>93</v>
      </c>
      <c r="E80" s="126">
        <v>12</v>
      </c>
      <c r="F80" s="127"/>
      <c r="G80" s="181">
        <f>E80*F80</f>
        <v>0</v>
      </c>
    </row>
    <row r="81" spans="2:7" ht="28.5" x14ac:dyDescent="0.25">
      <c r="B81" s="123">
        <v>50</v>
      </c>
      <c r="C81" s="178" t="s">
        <v>169</v>
      </c>
      <c r="D81" s="125" t="s">
        <v>93</v>
      </c>
      <c r="E81" s="126">
        <v>36</v>
      </c>
      <c r="F81" s="127"/>
      <c r="G81" s="181">
        <f t="shared" ref="G81" si="11">E81*F81</f>
        <v>0</v>
      </c>
    </row>
    <row r="82" spans="2:7" x14ac:dyDescent="0.25">
      <c r="B82" s="123">
        <v>51</v>
      </c>
      <c r="C82" s="179" t="s">
        <v>170</v>
      </c>
      <c r="D82" s="125" t="s">
        <v>93</v>
      </c>
      <c r="E82" s="126">
        <v>36</v>
      </c>
      <c r="F82" s="127"/>
      <c r="G82" s="181">
        <f>E82*F82</f>
        <v>0</v>
      </c>
    </row>
    <row r="83" spans="2:7" x14ac:dyDescent="0.25">
      <c r="B83" s="123">
        <v>52</v>
      </c>
      <c r="C83" s="179" t="s">
        <v>171</v>
      </c>
      <c r="D83" s="125" t="s">
        <v>93</v>
      </c>
      <c r="E83" s="126">
        <v>12</v>
      </c>
      <c r="F83" s="127"/>
      <c r="G83" s="181">
        <f t="shared" ref="G83:G84" si="12">E83*F83</f>
        <v>0</v>
      </c>
    </row>
    <row r="84" spans="2:7" ht="15" thickBot="1" x14ac:dyDescent="0.3">
      <c r="B84" s="123">
        <v>53</v>
      </c>
      <c r="C84" s="179" t="s">
        <v>172</v>
      </c>
      <c r="D84" s="125" t="s">
        <v>93</v>
      </c>
      <c r="E84" s="126">
        <v>12</v>
      </c>
      <c r="F84" s="127"/>
      <c r="G84" s="181">
        <f t="shared" si="12"/>
        <v>0</v>
      </c>
    </row>
    <row r="85" spans="2:7" ht="15" thickBot="1" x14ac:dyDescent="0.3">
      <c r="B85" s="265"/>
      <c r="C85" s="266" t="s">
        <v>191</v>
      </c>
      <c r="D85" s="265"/>
      <c r="E85" s="267"/>
      <c r="F85" s="265"/>
      <c r="G85" s="265"/>
    </row>
    <row r="86" spans="2:7" x14ac:dyDescent="0.25">
      <c r="B86" s="117"/>
      <c r="C86" s="139" t="s">
        <v>175</v>
      </c>
      <c r="D86" s="125"/>
      <c r="E86" s="140"/>
      <c r="F86" s="141"/>
      <c r="G86" s="142"/>
    </row>
    <row r="87" spans="2:7" x14ac:dyDescent="0.25">
      <c r="B87" s="117"/>
      <c r="C87" s="139" t="s">
        <v>176</v>
      </c>
      <c r="D87" s="125"/>
      <c r="E87" s="140"/>
      <c r="F87" s="141"/>
      <c r="G87" s="142"/>
    </row>
    <row r="88" spans="2:7" x14ac:dyDescent="0.25">
      <c r="B88" s="117"/>
      <c r="C88" s="139" t="s">
        <v>177</v>
      </c>
      <c r="D88" s="125"/>
      <c r="E88" s="140"/>
      <c r="F88" s="141"/>
      <c r="G88" s="142"/>
    </row>
    <row r="89" spans="2:7" x14ac:dyDescent="0.25">
      <c r="B89" s="117">
        <v>54</v>
      </c>
      <c r="C89" s="167" t="s">
        <v>178</v>
      </c>
      <c r="D89" s="125" t="s">
        <v>82</v>
      </c>
      <c r="E89" s="168">
        <v>38</v>
      </c>
      <c r="F89" s="141"/>
      <c r="G89" s="142">
        <f t="shared" ref="G89:G90" si="13">E89*F89</f>
        <v>0</v>
      </c>
    </row>
    <row r="90" spans="2:7" ht="28.5" x14ac:dyDescent="0.25">
      <c r="B90" s="117">
        <v>55</v>
      </c>
      <c r="C90" s="169" t="s">
        <v>179</v>
      </c>
      <c r="D90" s="125" t="s">
        <v>82</v>
      </c>
      <c r="E90" s="168">
        <f>246/2</f>
        <v>123</v>
      </c>
      <c r="F90" s="141"/>
      <c r="G90" s="142">
        <f t="shared" si="13"/>
        <v>0</v>
      </c>
    </row>
    <row r="91" spans="2:7" ht="28.5" x14ac:dyDescent="0.25">
      <c r="B91" s="117">
        <v>56</v>
      </c>
      <c r="C91" s="169" t="s">
        <v>180</v>
      </c>
      <c r="D91" s="125" t="s">
        <v>93</v>
      </c>
      <c r="E91" s="168">
        <v>42</v>
      </c>
      <c r="F91" s="141"/>
      <c r="G91" s="142">
        <f>E91*F91</f>
        <v>0</v>
      </c>
    </row>
    <row r="92" spans="2:7" ht="28.5" x14ac:dyDescent="0.25">
      <c r="B92" s="117">
        <v>57</v>
      </c>
      <c r="C92" s="169" t="s">
        <v>181</v>
      </c>
      <c r="D92" s="125" t="s">
        <v>93</v>
      </c>
      <c r="E92" s="168">
        <v>31</v>
      </c>
      <c r="F92" s="141"/>
      <c r="G92" s="142">
        <f t="shared" ref="G92:G93" si="14">E92*F92</f>
        <v>0</v>
      </c>
    </row>
    <row r="93" spans="2:7" ht="42.75" x14ac:dyDescent="0.25">
      <c r="B93" s="117">
        <v>58</v>
      </c>
      <c r="C93" s="169" t="s">
        <v>182</v>
      </c>
      <c r="D93" s="125" t="s">
        <v>93</v>
      </c>
      <c r="E93" s="168">
        <v>18</v>
      </c>
      <c r="F93" s="141"/>
      <c r="G93" s="253">
        <f t="shared" si="14"/>
        <v>0</v>
      </c>
    </row>
    <row r="94" spans="2:7" ht="15" thickBot="1" x14ac:dyDescent="0.3">
      <c r="B94" s="129"/>
      <c r="C94" s="196"/>
      <c r="D94" s="197"/>
      <c r="E94" s="168"/>
      <c r="F94" s="198"/>
      <c r="G94" s="199">
        <f>SUM(G76:G93)</f>
        <v>0</v>
      </c>
    </row>
    <row r="95" spans="2:7" ht="15.75" thickTop="1" thickBot="1" x14ac:dyDescent="0.3">
      <c r="B95" s="129"/>
      <c r="C95" s="196"/>
      <c r="D95" s="131"/>
      <c r="E95" s="255"/>
      <c r="F95" s="256"/>
      <c r="G95" s="257"/>
    </row>
    <row r="96" spans="2:7" ht="15" thickBot="1" x14ac:dyDescent="0.3">
      <c r="B96" s="151"/>
      <c r="C96" s="152" t="s">
        <v>192</v>
      </c>
      <c r="D96" s="151"/>
      <c r="E96" s="153"/>
      <c r="F96" s="151"/>
      <c r="G96" s="154"/>
    </row>
    <row r="97" spans="2:7" x14ac:dyDescent="0.25">
      <c r="B97" s="117"/>
      <c r="C97" s="118"/>
      <c r="D97" s="119"/>
      <c r="E97" s="120"/>
      <c r="F97" s="121"/>
      <c r="G97" s="122"/>
    </row>
    <row r="98" spans="2:7" x14ac:dyDescent="0.25">
      <c r="B98" s="123">
        <v>59</v>
      </c>
      <c r="C98" s="124" t="s">
        <v>164</v>
      </c>
      <c r="D98" s="125" t="s">
        <v>82</v>
      </c>
      <c r="E98" s="126">
        <v>250</v>
      </c>
      <c r="F98" s="127"/>
      <c r="G98" s="181">
        <f>E98*F98</f>
        <v>0</v>
      </c>
    </row>
    <row r="99" spans="2:7" x14ac:dyDescent="0.25">
      <c r="B99" s="123">
        <v>60</v>
      </c>
      <c r="C99" s="124" t="s">
        <v>184</v>
      </c>
      <c r="D99" s="125" t="s">
        <v>82</v>
      </c>
      <c r="E99" s="126">
        <v>18</v>
      </c>
      <c r="F99" s="127"/>
      <c r="G99" s="181">
        <f>E99*F99</f>
        <v>0</v>
      </c>
    </row>
    <row r="100" spans="2:7" ht="57" x14ac:dyDescent="0.25">
      <c r="B100" s="123">
        <v>61</v>
      </c>
      <c r="C100" s="178" t="s">
        <v>166</v>
      </c>
      <c r="D100" s="125" t="s">
        <v>93</v>
      </c>
      <c r="E100" s="126">
        <f>24+6+6+6</f>
        <v>42</v>
      </c>
      <c r="F100" s="127"/>
      <c r="G100" s="181">
        <f>E100*F100</f>
        <v>0</v>
      </c>
    </row>
    <row r="101" spans="2:7" ht="28.5" x14ac:dyDescent="0.25">
      <c r="B101" s="123">
        <v>62</v>
      </c>
      <c r="C101" s="178" t="s">
        <v>167</v>
      </c>
      <c r="D101" s="125" t="s">
        <v>93</v>
      </c>
      <c r="E101" s="126">
        <f>19+19+5+5</f>
        <v>48</v>
      </c>
      <c r="F101" s="127"/>
      <c r="G101" s="181">
        <f>E101*F101</f>
        <v>0</v>
      </c>
    </row>
    <row r="102" spans="2:7" ht="57" x14ac:dyDescent="0.25">
      <c r="B102" s="123">
        <v>63</v>
      </c>
      <c r="C102" s="178" t="s">
        <v>168</v>
      </c>
      <c r="D102" s="125" t="s">
        <v>93</v>
      </c>
      <c r="E102" s="126">
        <v>12</v>
      </c>
      <c r="F102" s="127"/>
      <c r="G102" s="181">
        <f>E102*F102</f>
        <v>0</v>
      </c>
    </row>
    <row r="103" spans="2:7" ht="28.5" x14ac:dyDescent="0.25">
      <c r="B103" s="123">
        <v>64</v>
      </c>
      <c r="C103" s="178" t="s">
        <v>169</v>
      </c>
      <c r="D103" s="125" t="s">
        <v>93</v>
      </c>
      <c r="E103" s="126">
        <v>24</v>
      </c>
      <c r="F103" s="127"/>
      <c r="G103" s="181">
        <f t="shared" ref="G103" si="15">E103*F103</f>
        <v>0</v>
      </c>
    </row>
    <row r="104" spans="2:7" x14ac:dyDescent="0.25">
      <c r="B104" s="123">
        <v>65</v>
      </c>
      <c r="C104" s="179" t="s">
        <v>170</v>
      </c>
      <c r="D104" s="125" t="s">
        <v>93</v>
      </c>
      <c r="E104" s="126">
        <v>36</v>
      </c>
      <c r="F104" s="127"/>
      <c r="G104" s="181">
        <f>E104*F104</f>
        <v>0</v>
      </c>
    </row>
    <row r="105" spans="2:7" x14ac:dyDescent="0.25">
      <c r="B105" s="123">
        <v>66</v>
      </c>
      <c r="C105" s="179" t="s">
        <v>171</v>
      </c>
      <c r="D105" s="125" t="s">
        <v>93</v>
      </c>
      <c r="E105" s="126">
        <v>12</v>
      </c>
      <c r="F105" s="127"/>
      <c r="G105" s="181">
        <f t="shared" ref="G105:G106" si="16">E105*F105</f>
        <v>0</v>
      </c>
    </row>
    <row r="106" spans="2:7" ht="15" thickBot="1" x14ac:dyDescent="0.3">
      <c r="B106" s="123">
        <v>67</v>
      </c>
      <c r="C106" s="211" t="s">
        <v>172</v>
      </c>
      <c r="D106" s="125" t="s">
        <v>93</v>
      </c>
      <c r="E106" s="126">
        <v>12</v>
      </c>
      <c r="F106" s="127"/>
      <c r="G106" s="181">
        <f t="shared" si="16"/>
        <v>0</v>
      </c>
    </row>
    <row r="107" spans="2:7" ht="15" thickBot="1" x14ac:dyDescent="0.3">
      <c r="B107" s="268"/>
      <c r="C107" s="269" t="s">
        <v>193</v>
      </c>
      <c r="D107" s="268"/>
      <c r="E107" s="270"/>
      <c r="F107" s="268"/>
      <c r="G107" s="268"/>
    </row>
    <row r="108" spans="2:7" x14ac:dyDescent="0.25">
      <c r="B108" s="117"/>
      <c r="C108" s="261" t="s">
        <v>175</v>
      </c>
      <c r="D108" s="125"/>
      <c r="E108" s="140"/>
      <c r="F108" s="141"/>
      <c r="G108" s="142"/>
    </row>
    <row r="109" spans="2:7" x14ac:dyDescent="0.25">
      <c r="B109" s="117"/>
      <c r="C109" s="139" t="s">
        <v>176</v>
      </c>
      <c r="D109" s="125"/>
      <c r="E109" s="140"/>
      <c r="F109" s="141"/>
      <c r="G109" s="142"/>
    </row>
    <row r="110" spans="2:7" x14ac:dyDescent="0.25">
      <c r="B110" s="117"/>
      <c r="C110" s="139" t="s">
        <v>177</v>
      </c>
      <c r="D110" s="125"/>
      <c r="E110" s="140"/>
      <c r="F110" s="141"/>
      <c r="G110" s="142"/>
    </row>
    <row r="111" spans="2:7" x14ac:dyDescent="0.25">
      <c r="B111" s="117">
        <v>68</v>
      </c>
      <c r="C111" s="167" t="s">
        <v>178</v>
      </c>
      <c r="D111" s="125" t="s">
        <v>82</v>
      </c>
      <c r="E111" s="168">
        <v>38</v>
      </c>
      <c r="F111" s="141"/>
      <c r="G111" s="142">
        <f t="shared" ref="G111:G112" si="17">E111*F111</f>
        <v>0</v>
      </c>
    </row>
    <row r="112" spans="2:7" ht="28.5" x14ac:dyDescent="0.25">
      <c r="B112" s="117">
        <v>69</v>
      </c>
      <c r="C112" s="169" t="s">
        <v>179</v>
      </c>
      <c r="D112" s="125" t="s">
        <v>82</v>
      </c>
      <c r="E112" s="168">
        <f>235/2</f>
        <v>117.5</v>
      </c>
      <c r="F112" s="141"/>
      <c r="G112" s="142">
        <f t="shared" si="17"/>
        <v>0</v>
      </c>
    </row>
    <row r="113" spans="2:7" ht="28.5" x14ac:dyDescent="0.25">
      <c r="B113" s="117">
        <v>70</v>
      </c>
      <c r="C113" s="169" t="s">
        <v>180</v>
      </c>
      <c r="D113" s="125" t="s">
        <v>93</v>
      </c>
      <c r="E113" s="168">
        <v>42</v>
      </c>
      <c r="F113" s="141"/>
      <c r="G113" s="142">
        <f>E113*F113</f>
        <v>0</v>
      </c>
    </row>
    <row r="114" spans="2:7" ht="28.5" x14ac:dyDescent="0.25">
      <c r="B114" s="117">
        <v>71</v>
      </c>
      <c r="C114" s="169" t="s">
        <v>181</v>
      </c>
      <c r="D114" s="125" t="s">
        <v>93</v>
      </c>
      <c r="E114" s="168">
        <v>31</v>
      </c>
      <c r="F114" s="141"/>
      <c r="G114" s="142">
        <f t="shared" ref="G114:G115" si="18">E114*F114</f>
        <v>0</v>
      </c>
    </row>
    <row r="115" spans="2:7" ht="42.75" x14ac:dyDescent="0.25">
      <c r="B115" s="117">
        <v>72</v>
      </c>
      <c r="C115" s="169" t="s">
        <v>182</v>
      </c>
      <c r="D115" s="125" t="s">
        <v>93</v>
      </c>
      <c r="E115" s="168">
        <v>18</v>
      </c>
      <c r="F115" s="141"/>
      <c r="G115" s="253">
        <f t="shared" si="18"/>
        <v>0</v>
      </c>
    </row>
    <row r="116" spans="2:7" ht="15" thickBot="1" x14ac:dyDescent="0.3">
      <c r="B116" s="129"/>
      <c r="C116" s="196"/>
      <c r="D116" s="197"/>
      <c r="E116" s="168"/>
      <c r="F116" s="198"/>
      <c r="G116" s="199">
        <f>SUM(G98:G115)</f>
        <v>0</v>
      </c>
    </row>
    <row r="117" spans="2:7" ht="15.75" thickTop="1" thickBot="1" x14ac:dyDescent="0.3">
      <c r="B117" s="143"/>
      <c r="C117" s="144" t="s">
        <v>194</v>
      </c>
      <c r="D117" s="143"/>
      <c r="E117" s="145"/>
      <c r="F117" s="143"/>
      <c r="G117" s="195"/>
    </row>
    <row r="118" spans="2:7" x14ac:dyDescent="0.25">
      <c r="B118" s="117"/>
      <c r="C118" s="118"/>
      <c r="D118" s="119"/>
      <c r="E118" s="120"/>
      <c r="F118" s="121"/>
      <c r="G118" s="122"/>
    </row>
    <row r="119" spans="2:7" x14ac:dyDescent="0.25">
      <c r="B119" s="123">
        <v>73</v>
      </c>
      <c r="C119" s="124" t="s">
        <v>195</v>
      </c>
      <c r="D119" s="125" t="s">
        <v>82</v>
      </c>
      <c r="E119" s="126">
        <v>250</v>
      </c>
      <c r="F119" s="127"/>
      <c r="G119" s="181">
        <f>E119*F119</f>
        <v>0</v>
      </c>
    </row>
    <row r="120" spans="2:7" x14ac:dyDescent="0.25">
      <c r="B120" s="123">
        <v>74</v>
      </c>
      <c r="C120" s="124" t="s">
        <v>196</v>
      </c>
      <c r="D120" s="125" t="s">
        <v>82</v>
      </c>
      <c r="E120" s="126">
        <v>18</v>
      </c>
      <c r="F120" s="127"/>
      <c r="G120" s="181">
        <f>E120*F120</f>
        <v>0</v>
      </c>
    </row>
    <row r="121" spans="2:7" ht="57" x14ac:dyDescent="0.25">
      <c r="B121" s="123">
        <v>75</v>
      </c>
      <c r="C121" s="178" t="s">
        <v>166</v>
      </c>
      <c r="D121" s="125" t="s">
        <v>93</v>
      </c>
      <c r="E121" s="126">
        <f>24+6+6+6</f>
        <v>42</v>
      </c>
      <c r="F121" s="127"/>
      <c r="G121" s="181">
        <f>E121*F121</f>
        <v>0</v>
      </c>
    </row>
    <row r="122" spans="2:7" ht="28.5" x14ac:dyDescent="0.25">
      <c r="B122" s="123">
        <v>76</v>
      </c>
      <c r="C122" s="178" t="s">
        <v>167</v>
      </c>
      <c r="D122" s="125" t="s">
        <v>93</v>
      </c>
      <c r="E122" s="126">
        <v>36</v>
      </c>
      <c r="F122" s="127"/>
      <c r="G122" s="181">
        <f>E122*F122</f>
        <v>0</v>
      </c>
    </row>
    <row r="123" spans="2:7" ht="57" x14ac:dyDescent="0.25">
      <c r="B123" s="123">
        <v>77</v>
      </c>
      <c r="C123" s="178" t="s">
        <v>168</v>
      </c>
      <c r="D123" s="125" t="s">
        <v>93</v>
      </c>
      <c r="E123" s="126">
        <v>12</v>
      </c>
      <c r="F123" s="127"/>
      <c r="G123" s="181">
        <f>E123*F123</f>
        <v>0</v>
      </c>
    </row>
    <row r="124" spans="2:7" ht="28.5" x14ac:dyDescent="0.25">
      <c r="B124" s="123">
        <v>78</v>
      </c>
      <c r="C124" s="178" t="s">
        <v>169</v>
      </c>
      <c r="D124" s="125" t="s">
        <v>93</v>
      </c>
      <c r="E124" s="126">
        <v>36</v>
      </c>
      <c r="F124" s="127"/>
      <c r="G124" s="181">
        <f t="shared" ref="G124" si="19">E124*F124</f>
        <v>0</v>
      </c>
    </row>
    <row r="125" spans="2:7" x14ac:dyDescent="0.25">
      <c r="B125" s="123">
        <v>79</v>
      </c>
      <c r="C125" s="179" t="s">
        <v>170</v>
      </c>
      <c r="D125" s="125" t="s">
        <v>93</v>
      </c>
      <c r="E125" s="126">
        <v>36</v>
      </c>
      <c r="F125" s="127"/>
      <c r="G125" s="181">
        <f>E125*F125</f>
        <v>0</v>
      </c>
    </row>
    <row r="126" spans="2:7" x14ac:dyDescent="0.25">
      <c r="B126" s="123">
        <v>80</v>
      </c>
      <c r="C126" s="179" t="s">
        <v>171</v>
      </c>
      <c r="D126" s="125" t="s">
        <v>93</v>
      </c>
      <c r="E126" s="126">
        <v>12</v>
      </c>
      <c r="F126" s="127"/>
      <c r="G126" s="181">
        <f t="shared" ref="G126:G127" si="20">E126*F126</f>
        <v>0</v>
      </c>
    </row>
    <row r="127" spans="2:7" ht="15" thickBot="1" x14ac:dyDescent="0.3">
      <c r="B127" s="123">
        <v>81</v>
      </c>
      <c r="C127" s="211" t="s">
        <v>172</v>
      </c>
      <c r="D127" s="125" t="s">
        <v>93</v>
      </c>
      <c r="E127" s="126">
        <v>12</v>
      </c>
      <c r="F127" s="127"/>
      <c r="G127" s="181">
        <f t="shared" si="20"/>
        <v>0</v>
      </c>
    </row>
    <row r="128" spans="2:7" ht="15" thickBot="1" x14ac:dyDescent="0.3">
      <c r="B128" s="262"/>
      <c r="C128" s="271" t="s">
        <v>197</v>
      </c>
      <c r="D128" s="262"/>
      <c r="E128" s="264"/>
      <c r="F128" s="262"/>
      <c r="G128" s="262"/>
    </row>
    <row r="129" spans="2:7" x14ac:dyDescent="0.25">
      <c r="B129" s="117"/>
      <c r="C129" s="261" t="s">
        <v>175</v>
      </c>
      <c r="D129" s="125"/>
      <c r="E129" s="140"/>
      <c r="F129" s="141"/>
      <c r="G129" s="142"/>
    </row>
    <row r="130" spans="2:7" x14ac:dyDescent="0.25">
      <c r="B130" s="117"/>
      <c r="C130" s="139" t="s">
        <v>176</v>
      </c>
      <c r="D130" s="125"/>
      <c r="E130" s="140"/>
      <c r="F130" s="141"/>
      <c r="G130" s="142"/>
    </row>
    <row r="131" spans="2:7" x14ac:dyDescent="0.25">
      <c r="B131" s="117"/>
      <c r="C131" s="139" t="s">
        <v>177</v>
      </c>
      <c r="D131" s="125"/>
      <c r="E131" s="140"/>
      <c r="F131" s="141"/>
      <c r="G131" s="142"/>
    </row>
    <row r="132" spans="2:7" x14ac:dyDescent="0.25">
      <c r="B132" s="117">
        <v>82</v>
      </c>
      <c r="C132" s="167" t="s">
        <v>178</v>
      </c>
      <c r="D132" s="125" t="s">
        <v>82</v>
      </c>
      <c r="E132" s="168">
        <v>38</v>
      </c>
      <c r="F132" s="141"/>
      <c r="G132" s="142">
        <f t="shared" ref="G132:G133" si="21">E132*F132</f>
        <v>0</v>
      </c>
    </row>
    <row r="133" spans="2:7" ht="28.5" x14ac:dyDescent="0.25">
      <c r="B133" s="117">
        <v>83</v>
      </c>
      <c r="C133" s="169" t="s">
        <v>179</v>
      </c>
      <c r="D133" s="125" t="s">
        <v>82</v>
      </c>
      <c r="E133" s="168">
        <f>235/2</f>
        <v>117.5</v>
      </c>
      <c r="F133" s="141"/>
      <c r="G133" s="142">
        <f t="shared" si="21"/>
        <v>0</v>
      </c>
    </row>
    <row r="134" spans="2:7" ht="28.5" x14ac:dyDescent="0.25">
      <c r="B134" s="117">
        <v>84</v>
      </c>
      <c r="C134" s="169" t="s">
        <v>180</v>
      </c>
      <c r="D134" s="125" t="s">
        <v>93</v>
      </c>
      <c r="E134" s="168">
        <v>42</v>
      </c>
      <c r="F134" s="141"/>
      <c r="G134" s="142">
        <f>E134*F134</f>
        <v>0</v>
      </c>
    </row>
    <row r="135" spans="2:7" ht="28.5" x14ac:dyDescent="0.25">
      <c r="B135" s="117">
        <v>85</v>
      </c>
      <c r="C135" s="169" t="s">
        <v>181</v>
      </c>
      <c r="D135" s="125" t="s">
        <v>93</v>
      </c>
      <c r="E135" s="168">
        <v>31</v>
      </c>
      <c r="F135" s="141"/>
      <c r="G135" s="142">
        <f t="shared" ref="G135:G136" si="22">E135*F135</f>
        <v>0</v>
      </c>
    </row>
    <row r="136" spans="2:7" ht="42.75" x14ac:dyDescent="0.25">
      <c r="B136" s="117">
        <v>86</v>
      </c>
      <c r="C136" s="169" t="s">
        <v>182</v>
      </c>
      <c r="D136" s="125" t="s">
        <v>93</v>
      </c>
      <c r="E136" s="168">
        <v>18</v>
      </c>
      <c r="F136" s="141"/>
      <c r="G136" s="253">
        <f t="shared" si="22"/>
        <v>0</v>
      </c>
    </row>
    <row r="137" spans="2:7" ht="15" thickBot="1" x14ac:dyDescent="0.3">
      <c r="B137" s="117"/>
      <c r="C137" s="196"/>
      <c r="D137" s="197"/>
      <c r="E137" s="168"/>
      <c r="F137" s="198"/>
      <c r="G137" s="199">
        <f>SUM(G119:G136)</f>
        <v>0</v>
      </c>
    </row>
    <row r="138" spans="2:7" ht="15.75" thickTop="1" thickBot="1" x14ac:dyDescent="0.3">
      <c r="B138" s="117"/>
      <c r="C138" s="196"/>
      <c r="D138" s="197"/>
      <c r="E138" s="168"/>
      <c r="F138" s="198"/>
      <c r="G138" s="253"/>
    </row>
    <row r="139" spans="2:7" ht="15" thickBot="1" x14ac:dyDescent="0.3">
      <c r="B139" s="245"/>
      <c r="C139" s="246" t="s">
        <v>198</v>
      </c>
      <c r="D139" s="245"/>
      <c r="E139" s="247"/>
      <c r="F139" s="245"/>
      <c r="G139" s="248"/>
    </row>
    <row r="140" spans="2:7" x14ac:dyDescent="0.25">
      <c r="B140" s="117"/>
      <c r="C140" s="118"/>
      <c r="D140" s="119"/>
      <c r="E140" s="120"/>
      <c r="F140" s="121"/>
      <c r="G140" s="122"/>
    </row>
    <row r="141" spans="2:7" x14ac:dyDescent="0.25">
      <c r="B141" s="123">
        <v>87</v>
      </c>
      <c r="C141" s="124" t="s">
        <v>164</v>
      </c>
      <c r="D141" s="125" t="s">
        <v>82</v>
      </c>
      <c r="E141" s="126">
        <v>250</v>
      </c>
      <c r="F141" s="127"/>
      <c r="G141" s="181">
        <f t="shared" ref="G141:G151" si="23">E141*F141</f>
        <v>0</v>
      </c>
    </row>
    <row r="142" spans="2:7" x14ac:dyDescent="0.25">
      <c r="B142" s="123">
        <v>88</v>
      </c>
      <c r="C142" s="124" t="s">
        <v>184</v>
      </c>
      <c r="D142" s="125" t="s">
        <v>82</v>
      </c>
      <c r="E142" s="126">
        <v>18</v>
      </c>
      <c r="F142" s="127"/>
      <c r="G142" s="181">
        <f t="shared" si="23"/>
        <v>0</v>
      </c>
    </row>
    <row r="143" spans="2:7" ht="28.5" x14ac:dyDescent="0.25">
      <c r="B143" s="123">
        <v>89</v>
      </c>
      <c r="C143" s="272" t="s">
        <v>199</v>
      </c>
      <c r="D143" s="125" t="s">
        <v>93</v>
      </c>
      <c r="E143" s="126">
        <v>3</v>
      </c>
      <c r="F143" s="127"/>
      <c r="G143" s="181">
        <f t="shared" si="23"/>
        <v>0</v>
      </c>
    </row>
    <row r="144" spans="2:7" ht="57" x14ac:dyDescent="0.25">
      <c r="B144" s="123">
        <v>90</v>
      </c>
      <c r="C144" s="178" t="s">
        <v>166</v>
      </c>
      <c r="D144" s="125" t="s">
        <v>93</v>
      </c>
      <c r="E144" s="126">
        <f>24+6+6+6</f>
        <v>42</v>
      </c>
      <c r="F144" s="127"/>
      <c r="G144" s="181">
        <f t="shared" si="23"/>
        <v>0</v>
      </c>
    </row>
    <row r="145" spans="2:7" ht="28.5" x14ac:dyDescent="0.25">
      <c r="B145" s="123">
        <v>91</v>
      </c>
      <c r="C145" s="178" t="s">
        <v>167</v>
      </c>
      <c r="D145" s="125" t="s">
        <v>93</v>
      </c>
      <c r="E145" s="126">
        <f>10+32</f>
        <v>42</v>
      </c>
      <c r="F145" s="127"/>
      <c r="G145" s="181">
        <f t="shared" si="23"/>
        <v>0</v>
      </c>
    </row>
    <row r="146" spans="2:7" ht="57" x14ac:dyDescent="0.25">
      <c r="B146" s="123">
        <v>92</v>
      </c>
      <c r="C146" s="178" t="s">
        <v>168</v>
      </c>
      <c r="D146" s="125" t="s">
        <v>93</v>
      </c>
      <c r="E146" s="126">
        <v>12</v>
      </c>
      <c r="F146" s="127"/>
      <c r="G146" s="181">
        <f t="shared" si="23"/>
        <v>0</v>
      </c>
    </row>
    <row r="147" spans="2:7" ht="28.5" x14ac:dyDescent="0.25">
      <c r="B147" s="123">
        <v>93</v>
      </c>
      <c r="C147" s="178" t="s">
        <v>169</v>
      </c>
      <c r="D147" s="125" t="s">
        <v>93</v>
      </c>
      <c r="E147" s="126">
        <f>12+6</f>
        <v>18</v>
      </c>
      <c r="F147" s="127"/>
      <c r="G147" s="181">
        <f t="shared" si="23"/>
        <v>0</v>
      </c>
    </row>
    <row r="148" spans="2:7" x14ac:dyDescent="0.25">
      <c r="B148" s="123">
        <v>94</v>
      </c>
      <c r="C148" s="210" t="s">
        <v>200</v>
      </c>
      <c r="D148" s="125" t="s">
        <v>93</v>
      </c>
      <c r="E148" s="126">
        <v>6</v>
      </c>
      <c r="F148" s="127"/>
      <c r="G148" s="181">
        <f t="shared" si="23"/>
        <v>0</v>
      </c>
    </row>
    <row r="149" spans="2:7" x14ac:dyDescent="0.25">
      <c r="B149" s="123">
        <v>95</v>
      </c>
      <c r="C149" s="210" t="s">
        <v>201</v>
      </c>
      <c r="D149" s="125" t="s">
        <v>93</v>
      </c>
      <c r="E149" s="126">
        <v>12</v>
      </c>
      <c r="F149" s="127"/>
      <c r="G149" s="181">
        <f t="shared" si="23"/>
        <v>0</v>
      </c>
    </row>
    <row r="150" spans="2:7" x14ac:dyDescent="0.25">
      <c r="B150" s="123">
        <v>96</v>
      </c>
      <c r="C150" s="210" t="s">
        <v>202</v>
      </c>
      <c r="D150" s="125" t="s">
        <v>93</v>
      </c>
      <c r="E150" s="126">
        <v>12</v>
      </c>
      <c r="F150" s="127"/>
      <c r="G150" s="181">
        <f t="shared" si="23"/>
        <v>0</v>
      </c>
    </row>
    <row r="151" spans="2:7" x14ac:dyDescent="0.25">
      <c r="B151" s="123">
        <v>97</v>
      </c>
      <c r="C151" s="210" t="s">
        <v>203</v>
      </c>
      <c r="D151" s="125" t="s">
        <v>93</v>
      </c>
      <c r="E151" s="126">
        <v>6</v>
      </c>
      <c r="F151" s="127"/>
      <c r="G151" s="181">
        <f t="shared" si="23"/>
        <v>0</v>
      </c>
    </row>
    <row r="152" spans="2:7" x14ac:dyDescent="0.25">
      <c r="B152" s="123">
        <v>98</v>
      </c>
      <c r="C152" s="179" t="s">
        <v>170</v>
      </c>
      <c r="D152" s="125" t="s">
        <v>93</v>
      </c>
      <c r="E152" s="126">
        <v>36</v>
      </c>
      <c r="F152" s="127"/>
      <c r="G152" s="181">
        <f>E152*F152</f>
        <v>0</v>
      </c>
    </row>
    <row r="153" spans="2:7" x14ac:dyDescent="0.25">
      <c r="B153" s="123">
        <v>99</v>
      </c>
      <c r="C153" s="179" t="s">
        <v>171</v>
      </c>
      <c r="D153" s="125" t="s">
        <v>93</v>
      </c>
      <c r="E153" s="126">
        <v>12</v>
      </c>
      <c r="F153" s="127"/>
      <c r="G153" s="181">
        <f t="shared" ref="G153:G154" si="24">E153*F153</f>
        <v>0</v>
      </c>
    </row>
    <row r="154" spans="2:7" ht="15" thickBot="1" x14ac:dyDescent="0.3">
      <c r="B154" s="123">
        <v>100</v>
      </c>
      <c r="C154" s="179" t="s">
        <v>172</v>
      </c>
      <c r="D154" s="125" t="s">
        <v>93</v>
      </c>
      <c r="E154" s="126">
        <v>4</v>
      </c>
      <c r="F154" s="127"/>
      <c r="G154" s="181">
        <f t="shared" si="24"/>
        <v>0</v>
      </c>
    </row>
    <row r="155" spans="2:7" ht="15" thickBot="1" x14ac:dyDescent="0.3">
      <c r="B155" s="273"/>
      <c r="C155" s="274" t="s">
        <v>204</v>
      </c>
      <c r="D155" s="273"/>
      <c r="E155" s="275"/>
      <c r="F155" s="273"/>
      <c r="G155" s="273"/>
    </row>
    <row r="156" spans="2:7" x14ac:dyDescent="0.25">
      <c r="B156" s="117"/>
      <c r="C156" s="139" t="s">
        <v>175</v>
      </c>
      <c r="D156" s="125"/>
      <c r="E156" s="140"/>
      <c r="F156" s="141"/>
      <c r="G156" s="142"/>
    </row>
    <row r="157" spans="2:7" x14ac:dyDescent="0.25">
      <c r="B157" s="117"/>
      <c r="C157" s="139" t="s">
        <v>176</v>
      </c>
      <c r="D157" s="125"/>
      <c r="E157" s="140"/>
      <c r="F157" s="141"/>
      <c r="G157" s="142"/>
    </row>
    <row r="158" spans="2:7" x14ac:dyDescent="0.25">
      <c r="B158" s="117"/>
      <c r="C158" s="139" t="s">
        <v>177</v>
      </c>
      <c r="D158" s="125"/>
      <c r="E158" s="140"/>
      <c r="F158" s="141"/>
      <c r="G158" s="142"/>
    </row>
    <row r="159" spans="2:7" x14ac:dyDescent="0.25">
      <c r="B159" s="117">
        <v>101</v>
      </c>
      <c r="C159" s="167" t="s">
        <v>178</v>
      </c>
      <c r="D159" s="125" t="s">
        <v>82</v>
      </c>
      <c r="E159" s="168">
        <v>35</v>
      </c>
      <c r="F159" s="141"/>
      <c r="G159" s="142">
        <f t="shared" ref="G159:G160" si="25">E159*F159</f>
        <v>0</v>
      </c>
    </row>
    <row r="160" spans="2:7" ht="28.5" x14ac:dyDescent="0.25">
      <c r="B160" s="117">
        <v>102</v>
      </c>
      <c r="C160" s="169" t="s">
        <v>179</v>
      </c>
      <c r="D160" s="125" t="s">
        <v>82</v>
      </c>
      <c r="E160" s="168">
        <v>133</v>
      </c>
      <c r="F160" s="141"/>
      <c r="G160" s="142">
        <f t="shared" si="25"/>
        <v>0</v>
      </c>
    </row>
    <row r="161" spans="2:7" ht="28.5" x14ac:dyDescent="0.25">
      <c r="B161" s="117">
        <v>103</v>
      </c>
      <c r="C161" s="169" t="s">
        <v>180</v>
      </c>
      <c r="D161" s="125" t="s">
        <v>93</v>
      </c>
      <c r="E161" s="168">
        <v>26</v>
      </c>
      <c r="F161" s="141"/>
      <c r="G161" s="142">
        <f>E161*F161</f>
        <v>0</v>
      </c>
    </row>
    <row r="162" spans="2:7" ht="28.5" x14ac:dyDescent="0.25">
      <c r="B162" s="117">
        <v>104</v>
      </c>
      <c r="C162" s="169" t="s">
        <v>181</v>
      </c>
      <c r="D162" s="125" t="s">
        <v>93</v>
      </c>
      <c r="E162" s="168">
        <v>25</v>
      </c>
      <c r="F162" s="141"/>
      <c r="G162" s="142">
        <f t="shared" ref="G162:G163" si="26">E162*F162</f>
        <v>0</v>
      </c>
    </row>
    <row r="163" spans="2:7" ht="42.75" x14ac:dyDescent="0.25">
      <c r="B163" s="117">
        <v>105</v>
      </c>
      <c r="C163" s="169" t="s">
        <v>182</v>
      </c>
      <c r="D163" s="125" t="s">
        <v>93</v>
      </c>
      <c r="E163" s="168">
        <v>18</v>
      </c>
      <c r="F163" s="141"/>
      <c r="G163" s="253">
        <f t="shared" si="26"/>
        <v>0</v>
      </c>
    </row>
    <row r="164" spans="2:7" ht="15" thickBot="1" x14ac:dyDescent="0.3">
      <c r="B164" s="117"/>
      <c r="C164" s="169"/>
      <c r="D164" s="197"/>
      <c r="E164" s="168"/>
      <c r="F164" s="198"/>
      <c r="G164" s="199">
        <f>SUM(G141:G163)</f>
        <v>0</v>
      </c>
    </row>
    <row r="165" spans="2:7" ht="15.75" thickTop="1" thickBot="1" x14ac:dyDescent="0.3">
      <c r="B165" s="117"/>
      <c r="C165" s="196"/>
      <c r="D165" s="197"/>
      <c r="E165" s="168"/>
      <c r="F165" s="198"/>
      <c r="G165" s="253"/>
    </row>
    <row r="166" spans="2:7" ht="15" thickBot="1" x14ac:dyDescent="0.3">
      <c r="B166" s="245"/>
      <c r="C166" s="246" t="s">
        <v>205</v>
      </c>
      <c r="D166" s="245"/>
      <c r="E166" s="247"/>
      <c r="F166" s="245"/>
      <c r="G166" s="248"/>
    </row>
    <row r="167" spans="2:7" x14ac:dyDescent="0.25">
      <c r="B167" s="117"/>
      <c r="C167" s="118"/>
      <c r="D167" s="119"/>
      <c r="E167" s="120"/>
      <c r="F167" s="121"/>
      <c r="G167" s="122"/>
    </row>
    <row r="168" spans="2:7" x14ac:dyDescent="0.25">
      <c r="B168" s="123">
        <v>106</v>
      </c>
      <c r="C168" s="124" t="s">
        <v>164</v>
      </c>
      <c r="D168" s="125" t="s">
        <v>82</v>
      </c>
      <c r="E168" s="126">
        <v>250</v>
      </c>
      <c r="F168" s="127"/>
      <c r="G168" s="181">
        <f t="shared" ref="G168:G178" si="27">E168*F168</f>
        <v>0</v>
      </c>
    </row>
    <row r="169" spans="2:7" x14ac:dyDescent="0.25">
      <c r="B169" s="123">
        <v>107</v>
      </c>
      <c r="C169" s="124" t="s">
        <v>184</v>
      </c>
      <c r="D169" s="125" t="s">
        <v>82</v>
      </c>
      <c r="E169" s="126">
        <v>10</v>
      </c>
      <c r="F169" s="127"/>
      <c r="G169" s="181">
        <f t="shared" si="27"/>
        <v>0</v>
      </c>
    </row>
    <row r="170" spans="2:7" ht="28.5" x14ac:dyDescent="0.25">
      <c r="B170" s="123">
        <v>108</v>
      </c>
      <c r="C170" s="272" t="s">
        <v>199</v>
      </c>
      <c r="D170" s="125" t="s">
        <v>93</v>
      </c>
      <c r="E170" s="126">
        <v>3</v>
      </c>
      <c r="F170" s="127"/>
      <c r="G170" s="181">
        <f t="shared" si="27"/>
        <v>0</v>
      </c>
    </row>
    <row r="171" spans="2:7" ht="57" x14ac:dyDescent="0.25">
      <c r="B171" s="123">
        <v>109</v>
      </c>
      <c r="C171" s="178" t="s">
        <v>166</v>
      </c>
      <c r="D171" s="125" t="s">
        <v>93</v>
      </c>
      <c r="E171" s="126">
        <f>24+6+6+6</f>
        <v>42</v>
      </c>
      <c r="F171" s="127"/>
      <c r="G171" s="181">
        <f t="shared" si="27"/>
        <v>0</v>
      </c>
    </row>
    <row r="172" spans="2:7" ht="28.5" x14ac:dyDescent="0.25">
      <c r="B172" s="123">
        <v>110</v>
      </c>
      <c r="C172" s="178" t="s">
        <v>167</v>
      </c>
      <c r="D172" s="125" t="s">
        <v>93</v>
      </c>
      <c r="E172" s="126">
        <f>10+32</f>
        <v>42</v>
      </c>
      <c r="F172" s="127"/>
      <c r="G172" s="181">
        <f t="shared" si="27"/>
        <v>0</v>
      </c>
    </row>
    <row r="173" spans="2:7" ht="57" x14ac:dyDescent="0.25">
      <c r="B173" s="123">
        <v>111</v>
      </c>
      <c r="C173" s="178" t="s">
        <v>168</v>
      </c>
      <c r="D173" s="125" t="s">
        <v>93</v>
      </c>
      <c r="E173" s="126">
        <v>12</v>
      </c>
      <c r="F173" s="127"/>
      <c r="G173" s="181">
        <f t="shared" si="27"/>
        <v>0</v>
      </c>
    </row>
    <row r="174" spans="2:7" ht="28.5" x14ac:dyDescent="0.25">
      <c r="B174" s="123">
        <v>112</v>
      </c>
      <c r="C174" s="178" t="s">
        <v>169</v>
      </c>
      <c r="D174" s="125" t="s">
        <v>93</v>
      </c>
      <c r="E174" s="126">
        <f>12+6</f>
        <v>18</v>
      </c>
      <c r="F174" s="127"/>
      <c r="G174" s="181">
        <f t="shared" si="27"/>
        <v>0</v>
      </c>
    </row>
    <row r="175" spans="2:7" x14ac:dyDescent="0.25">
      <c r="B175" s="123">
        <v>113</v>
      </c>
      <c r="C175" s="210" t="s">
        <v>200</v>
      </c>
      <c r="D175" s="125" t="s">
        <v>93</v>
      </c>
      <c r="E175" s="126">
        <v>6</v>
      </c>
      <c r="F175" s="127"/>
      <c r="G175" s="181">
        <f t="shared" si="27"/>
        <v>0</v>
      </c>
    </row>
    <row r="176" spans="2:7" x14ac:dyDescent="0.25">
      <c r="B176" s="123">
        <v>114</v>
      </c>
      <c r="C176" s="210" t="s">
        <v>201</v>
      </c>
      <c r="D176" s="125" t="s">
        <v>93</v>
      </c>
      <c r="E176" s="126">
        <v>12</v>
      </c>
      <c r="F176" s="127"/>
      <c r="G176" s="181">
        <f t="shared" si="27"/>
        <v>0</v>
      </c>
    </row>
    <row r="177" spans="2:7" x14ac:dyDescent="0.25">
      <c r="B177" s="123">
        <v>115</v>
      </c>
      <c r="C177" s="210" t="s">
        <v>202</v>
      </c>
      <c r="D177" s="125" t="s">
        <v>93</v>
      </c>
      <c r="E177" s="126">
        <v>12</v>
      </c>
      <c r="F177" s="127"/>
      <c r="G177" s="181">
        <f t="shared" si="27"/>
        <v>0</v>
      </c>
    </row>
    <row r="178" spans="2:7" x14ac:dyDescent="0.25">
      <c r="B178" s="123">
        <v>116</v>
      </c>
      <c r="C178" s="210" t="s">
        <v>203</v>
      </c>
      <c r="D178" s="125" t="s">
        <v>93</v>
      </c>
      <c r="E178" s="126">
        <v>6</v>
      </c>
      <c r="F178" s="127"/>
      <c r="G178" s="181">
        <f t="shared" si="27"/>
        <v>0</v>
      </c>
    </row>
    <row r="179" spans="2:7" x14ac:dyDescent="0.25">
      <c r="B179" s="123">
        <v>117</v>
      </c>
      <c r="C179" s="179" t="s">
        <v>170</v>
      </c>
      <c r="D179" s="125" t="s">
        <v>93</v>
      </c>
      <c r="E179" s="126">
        <v>36</v>
      </c>
      <c r="F179" s="127"/>
      <c r="G179" s="181">
        <f>E179*F179</f>
        <v>0</v>
      </c>
    </row>
    <row r="180" spans="2:7" x14ac:dyDescent="0.25">
      <c r="B180" s="123">
        <v>118</v>
      </c>
      <c r="C180" s="179" t="s">
        <v>171</v>
      </c>
      <c r="D180" s="125" t="s">
        <v>93</v>
      </c>
      <c r="E180" s="126">
        <v>12</v>
      </c>
      <c r="F180" s="127"/>
      <c r="G180" s="181">
        <f t="shared" ref="G180:G181" si="28">E180*F180</f>
        <v>0</v>
      </c>
    </row>
    <row r="181" spans="2:7" ht="15" thickBot="1" x14ac:dyDescent="0.3">
      <c r="B181" s="123">
        <v>119</v>
      </c>
      <c r="C181" s="211" t="s">
        <v>172</v>
      </c>
      <c r="D181" s="125" t="s">
        <v>93</v>
      </c>
      <c r="E181" s="126">
        <v>4</v>
      </c>
      <c r="F181" s="127"/>
      <c r="G181" s="181">
        <f t="shared" si="28"/>
        <v>0</v>
      </c>
    </row>
    <row r="182" spans="2:7" ht="15" thickBot="1" x14ac:dyDescent="0.3">
      <c r="B182" s="273"/>
      <c r="C182" s="276" t="s">
        <v>206</v>
      </c>
      <c r="D182" s="273"/>
      <c r="E182" s="275"/>
      <c r="F182" s="273"/>
      <c r="G182" s="273"/>
    </row>
    <row r="183" spans="2:7" x14ac:dyDescent="0.25">
      <c r="B183" s="117"/>
      <c r="C183" s="261" t="s">
        <v>175</v>
      </c>
      <c r="D183" s="125"/>
      <c r="E183" s="140"/>
      <c r="F183" s="141"/>
      <c r="G183" s="142"/>
    </row>
    <row r="184" spans="2:7" x14ac:dyDescent="0.25">
      <c r="B184" s="117"/>
      <c r="C184" s="139" t="s">
        <v>176</v>
      </c>
      <c r="D184" s="125"/>
      <c r="E184" s="140"/>
      <c r="F184" s="141"/>
      <c r="G184" s="142"/>
    </row>
    <row r="185" spans="2:7" x14ac:dyDescent="0.25">
      <c r="B185" s="117"/>
      <c r="C185" s="139" t="s">
        <v>177</v>
      </c>
      <c r="D185" s="125"/>
      <c r="E185" s="140"/>
      <c r="F185" s="141"/>
      <c r="G185" s="142"/>
    </row>
    <row r="186" spans="2:7" x14ac:dyDescent="0.25">
      <c r="B186" s="117">
        <v>120</v>
      </c>
      <c r="C186" s="167" t="s">
        <v>178</v>
      </c>
      <c r="D186" s="125" t="s">
        <v>82</v>
      </c>
      <c r="E186" s="168">
        <v>35</v>
      </c>
      <c r="F186" s="141"/>
      <c r="G186" s="142">
        <f t="shared" ref="G186:G188" si="29">E186*F186</f>
        <v>0</v>
      </c>
    </row>
    <row r="187" spans="2:7" ht="28.5" x14ac:dyDescent="0.25">
      <c r="B187" s="117">
        <v>121</v>
      </c>
      <c r="C187" s="169" t="s">
        <v>179</v>
      </c>
      <c r="D187" s="125" t="s">
        <v>82</v>
      </c>
      <c r="E187" s="168">
        <v>133</v>
      </c>
      <c r="F187" s="141"/>
      <c r="G187" s="142">
        <f t="shared" si="29"/>
        <v>0</v>
      </c>
    </row>
    <row r="188" spans="2:7" ht="71.25" x14ac:dyDescent="0.25">
      <c r="B188" s="117">
        <v>122</v>
      </c>
      <c r="C188" s="229" t="s">
        <v>187</v>
      </c>
      <c r="D188" s="125" t="s">
        <v>93</v>
      </c>
      <c r="E188" s="168">
        <v>0</v>
      </c>
      <c r="F188" s="141"/>
      <c r="G188" s="142">
        <f t="shared" si="29"/>
        <v>0</v>
      </c>
    </row>
    <row r="189" spans="2:7" ht="28.5" x14ac:dyDescent="0.25">
      <c r="B189" s="117">
        <v>123</v>
      </c>
      <c r="C189" s="169" t="s">
        <v>180</v>
      </c>
      <c r="D189" s="125" t="s">
        <v>93</v>
      </c>
      <c r="E189" s="168">
        <v>26</v>
      </c>
      <c r="F189" s="141"/>
      <c r="G189" s="142">
        <f>E189*F189</f>
        <v>0</v>
      </c>
    </row>
    <row r="190" spans="2:7" ht="28.5" x14ac:dyDescent="0.25">
      <c r="B190" s="117">
        <v>124</v>
      </c>
      <c r="C190" s="169" t="s">
        <v>181</v>
      </c>
      <c r="D190" s="125" t="s">
        <v>93</v>
      </c>
      <c r="E190" s="168">
        <v>25</v>
      </c>
      <c r="F190" s="141"/>
      <c r="G190" s="142">
        <f t="shared" ref="G190:G191" si="30">E190*F190</f>
        <v>0</v>
      </c>
    </row>
    <row r="191" spans="2:7" ht="42.75" x14ac:dyDescent="0.25">
      <c r="B191" s="117">
        <v>125</v>
      </c>
      <c r="C191" s="169" t="s">
        <v>182</v>
      </c>
      <c r="D191" s="125" t="s">
        <v>93</v>
      </c>
      <c r="E191" s="168">
        <v>18</v>
      </c>
      <c r="F191" s="141"/>
      <c r="G191" s="253">
        <f t="shared" si="30"/>
        <v>0</v>
      </c>
    </row>
    <row r="192" spans="2:7" ht="15" thickBot="1" x14ac:dyDescent="0.3">
      <c r="B192" s="129"/>
      <c r="C192" s="196"/>
      <c r="D192" s="197"/>
      <c r="E192" s="168"/>
      <c r="F192" s="198"/>
      <c r="G192" s="199">
        <f>SUM(G168:G191)</f>
        <v>0</v>
      </c>
    </row>
    <row r="193" spans="2:7" ht="15.75" thickTop="1" thickBot="1" x14ac:dyDescent="0.3">
      <c r="B193" s="129"/>
      <c r="C193" s="196"/>
      <c r="D193" s="197"/>
      <c r="E193" s="168"/>
      <c r="F193" s="198"/>
      <c r="G193" s="253"/>
    </row>
    <row r="194" spans="2:7" ht="15" thickBot="1" x14ac:dyDescent="0.3">
      <c r="B194" s="245"/>
      <c r="C194" s="246" t="s">
        <v>207</v>
      </c>
      <c r="D194" s="245"/>
      <c r="E194" s="247"/>
      <c r="F194" s="245"/>
      <c r="G194" s="248"/>
    </row>
    <row r="195" spans="2:7" x14ac:dyDescent="0.25">
      <c r="B195" s="117"/>
      <c r="C195" s="118"/>
      <c r="D195" s="119"/>
      <c r="E195" s="120"/>
      <c r="F195" s="121"/>
      <c r="G195" s="122"/>
    </row>
    <row r="196" spans="2:7" x14ac:dyDescent="0.25">
      <c r="B196" s="123">
        <v>126</v>
      </c>
      <c r="C196" s="124" t="s">
        <v>164</v>
      </c>
      <c r="D196" s="125" t="s">
        <v>82</v>
      </c>
      <c r="E196" s="126">
        <v>250</v>
      </c>
      <c r="F196" s="127"/>
      <c r="G196" s="181">
        <f t="shared" ref="G196:G208" si="31">E196*F196</f>
        <v>0</v>
      </c>
    </row>
    <row r="197" spans="2:7" x14ac:dyDescent="0.25">
      <c r="B197" s="123">
        <v>127</v>
      </c>
      <c r="C197" s="124" t="s">
        <v>184</v>
      </c>
      <c r="D197" s="125" t="s">
        <v>82</v>
      </c>
      <c r="E197" s="126">
        <v>10</v>
      </c>
      <c r="F197" s="127"/>
      <c r="G197" s="181">
        <f t="shared" si="31"/>
        <v>0</v>
      </c>
    </row>
    <row r="198" spans="2:7" ht="28.5" x14ac:dyDescent="0.25">
      <c r="B198" s="123">
        <v>128</v>
      </c>
      <c r="C198" s="272" t="s">
        <v>199</v>
      </c>
      <c r="D198" s="125" t="s">
        <v>93</v>
      </c>
      <c r="E198" s="126">
        <v>3</v>
      </c>
      <c r="F198" s="127"/>
      <c r="G198" s="181">
        <f t="shared" si="31"/>
        <v>0</v>
      </c>
    </row>
    <row r="199" spans="2:7" ht="57" x14ac:dyDescent="0.25">
      <c r="B199" s="123">
        <v>129</v>
      </c>
      <c r="C199" s="178" t="s">
        <v>166</v>
      </c>
      <c r="D199" s="125" t="s">
        <v>93</v>
      </c>
      <c r="E199" s="126">
        <f>24+6+6+6</f>
        <v>42</v>
      </c>
      <c r="F199" s="127"/>
      <c r="G199" s="181">
        <f t="shared" si="31"/>
        <v>0</v>
      </c>
    </row>
    <row r="200" spans="2:7" ht="28.5" x14ac:dyDescent="0.25">
      <c r="B200" s="123">
        <v>130</v>
      </c>
      <c r="C200" s="178" t="s">
        <v>167</v>
      </c>
      <c r="D200" s="125" t="s">
        <v>93</v>
      </c>
      <c r="E200" s="126">
        <f>10+32</f>
        <v>42</v>
      </c>
      <c r="F200" s="127"/>
      <c r="G200" s="181">
        <f t="shared" si="31"/>
        <v>0</v>
      </c>
    </row>
    <row r="201" spans="2:7" ht="57" x14ac:dyDescent="0.25">
      <c r="B201" s="123">
        <v>131</v>
      </c>
      <c r="C201" s="178" t="s">
        <v>168</v>
      </c>
      <c r="D201" s="125" t="s">
        <v>93</v>
      </c>
      <c r="E201" s="126">
        <v>12</v>
      </c>
      <c r="F201" s="127"/>
      <c r="G201" s="181">
        <f t="shared" si="31"/>
        <v>0</v>
      </c>
    </row>
    <row r="202" spans="2:7" x14ac:dyDescent="0.25">
      <c r="B202" s="123">
        <v>132</v>
      </c>
      <c r="C202" s="178" t="s">
        <v>208</v>
      </c>
      <c r="D202" s="125" t="s">
        <v>93</v>
      </c>
      <c r="E202" s="126">
        <v>2</v>
      </c>
      <c r="F202" s="127"/>
      <c r="G202" s="181">
        <f t="shared" si="31"/>
        <v>0</v>
      </c>
    </row>
    <row r="203" spans="2:7" ht="28.5" x14ac:dyDescent="0.25">
      <c r="B203" s="123">
        <v>133</v>
      </c>
      <c r="C203" s="178" t="s">
        <v>169</v>
      </c>
      <c r="D203" s="125" t="s">
        <v>93</v>
      </c>
      <c r="E203" s="126">
        <f>12+6</f>
        <v>18</v>
      </c>
      <c r="F203" s="127"/>
      <c r="G203" s="181">
        <f t="shared" si="31"/>
        <v>0</v>
      </c>
    </row>
    <row r="204" spans="2:7" x14ac:dyDescent="0.25">
      <c r="B204" s="123">
        <v>134</v>
      </c>
      <c r="C204" s="210" t="s">
        <v>185</v>
      </c>
      <c r="D204" s="125" t="s">
        <v>93</v>
      </c>
      <c r="E204" s="126">
        <v>2</v>
      </c>
      <c r="F204" s="127"/>
      <c r="G204" s="181">
        <f t="shared" si="31"/>
        <v>0</v>
      </c>
    </row>
    <row r="205" spans="2:7" x14ac:dyDescent="0.25">
      <c r="B205" s="123">
        <v>135</v>
      </c>
      <c r="C205" s="210" t="s">
        <v>200</v>
      </c>
      <c r="D205" s="125" t="s">
        <v>93</v>
      </c>
      <c r="E205" s="126">
        <v>6</v>
      </c>
      <c r="F205" s="127"/>
      <c r="G205" s="181">
        <f t="shared" si="31"/>
        <v>0</v>
      </c>
    </row>
    <row r="206" spans="2:7" x14ac:dyDescent="0.25">
      <c r="B206" s="123">
        <v>136</v>
      </c>
      <c r="C206" s="210" t="s">
        <v>201</v>
      </c>
      <c r="D206" s="125" t="s">
        <v>93</v>
      </c>
      <c r="E206" s="126">
        <v>12</v>
      </c>
      <c r="F206" s="127"/>
      <c r="G206" s="181">
        <f t="shared" si="31"/>
        <v>0</v>
      </c>
    </row>
    <row r="207" spans="2:7" x14ac:dyDescent="0.25">
      <c r="B207" s="123">
        <v>137</v>
      </c>
      <c r="C207" s="210" t="s">
        <v>202</v>
      </c>
      <c r="D207" s="125" t="s">
        <v>93</v>
      </c>
      <c r="E207" s="126">
        <v>12</v>
      </c>
      <c r="F207" s="127"/>
      <c r="G207" s="181">
        <f t="shared" si="31"/>
        <v>0</v>
      </c>
    </row>
    <row r="208" spans="2:7" x14ac:dyDescent="0.25">
      <c r="B208" s="123">
        <v>138</v>
      </c>
      <c r="C208" s="210" t="s">
        <v>203</v>
      </c>
      <c r="D208" s="125" t="s">
        <v>93</v>
      </c>
      <c r="E208" s="126">
        <v>6</v>
      </c>
      <c r="F208" s="127"/>
      <c r="G208" s="181">
        <f t="shared" si="31"/>
        <v>0</v>
      </c>
    </row>
    <row r="209" spans="2:7" x14ac:dyDescent="0.25">
      <c r="B209" s="123">
        <v>139</v>
      </c>
      <c r="C209" s="179" t="s">
        <v>170</v>
      </c>
      <c r="D209" s="125" t="s">
        <v>93</v>
      </c>
      <c r="E209" s="126">
        <v>36</v>
      </c>
      <c r="F209" s="127"/>
      <c r="G209" s="181">
        <f>E209*F209</f>
        <v>0</v>
      </c>
    </row>
    <row r="210" spans="2:7" x14ac:dyDescent="0.25">
      <c r="B210" s="123">
        <v>140</v>
      </c>
      <c r="C210" s="179" t="s">
        <v>171</v>
      </c>
      <c r="D210" s="125" t="s">
        <v>93</v>
      </c>
      <c r="E210" s="126">
        <v>12</v>
      </c>
      <c r="F210" s="127"/>
      <c r="G210" s="181">
        <f t="shared" ref="G210:G211" si="32">E210*F210</f>
        <v>0</v>
      </c>
    </row>
    <row r="211" spans="2:7" x14ac:dyDescent="0.25">
      <c r="B211" s="123">
        <v>141</v>
      </c>
      <c r="C211" s="179" t="s">
        <v>172</v>
      </c>
      <c r="D211" s="125" t="s">
        <v>93</v>
      </c>
      <c r="E211" s="126">
        <v>4</v>
      </c>
      <c r="F211" s="127"/>
      <c r="G211" s="181">
        <f t="shared" si="32"/>
        <v>0</v>
      </c>
    </row>
    <row r="212" spans="2:7" ht="15" thickBot="1" x14ac:dyDescent="0.3">
      <c r="B212" s="123">
        <v>142</v>
      </c>
      <c r="C212" s="250" t="s">
        <v>173</v>
      </c>
      <c r="D212" s="197" t="s">
        <v>93</v>
      </c>
      <c r="E212" s="126">
        <v>0</v>
      </c>
      <c r="F212" s="251"/>
      <c r="G212" s="181">
        <f>E212*F212</f>
        <v>0</v>
      </c>
    </row>
    <row r="213" spans="2:7" ht="15" thickBot="1" x14ac:dyDescent="0.3">
      <c r="B213" s="273"/>
      <c r="C213" s="274" t="s">
        <v>209</v>
      </c>
      <c r="D213" s="273"/>
      <c r="E213" s="275"/>
      <c r="F213" s="273"/>
      <c r="G213" s="273"/>
    </row>
    <row r="214" spans="2:7" x14ac:dyDescent="0.25">
      <c r="B214" s="117"/>
      <c r="C214" s="139" t="s">
        <v>175</v>
      </c>
      <c r="D214" s="125"/>
      <c r="E214" s="140"/>
      <c r="F214" s="141"/>
      <c r="G214" s="142"/>
    </row>
    <row r="215" spans="2:7" x14ac:dyDescent="0.25">
      <c r="B215" s="117"/>
      <c r="C215" s="139" t="s">
        <v>176</v>
      </c>
      <c r="D215" s="125"/>
      <c r="E215" s="140"/>
      <c r="F215" s="141"/>
      <c r="G215" s="142"/>
    </row>
    <row r="216" spans="2:7" x14ac:dyDescent="0.25">
      <c r="B216" s="117"/>
      <c r="C216" s="139" t="s">
        <v>177</v>
      </c>
      <c r="D216" s="125"/>
      <c r="E216" s="140"/>
      <c r="F216" s="141"/>
      <c r="G216" s="142"/>
    </row>
    <row r="217" spans="2:7" x14ac:dyDescent="0.25">
      <c r="B217" s="117">
        <v>143</v>
      </c>
      <c r="C217" s="167" t="s">
        <v>178</v>
      </c>
      <c r="D217" s="125" t="s">
        <v>82</v>
      </c>
      <c r="E217" s="168">
        <v>35</v>
      </c>
      <c r="F217" s="141"/>
      <c r="G217" s="142">
        <f t="shared" ref="G217:G218" si="33">E217*F217</f>
        <v>0</v>
      </c>
    </row>
    <row r="218" spans="2:7" ht="28.5" x14ac:dyDescent="0.25">
      <c r="B218" s="117">
        <v>144</v>
      </c>
      <c r="C218" s="169" t="s">
        <v>179</v>
      </c>
      <c r="D218" s="125" t="s">
        <v>82</v>
      </c>
      <c r="E218" s="168">
        <v>133</v>
      </c>
      <c r="F218" s="141"/>
      <c r="G218" s="142">
        <f t="shared" si="33"/>
        <v>0</v>
      </c>
    </row>
    <row r="219" spans="2:7" ht="28.5" x14ac:dyDescent="0.25">
      <c r="B219" s="117">
        <v>145</v>
      </c>
      <c r="C219" s="169" t="s">
        <v>180</v>
      </c>
      <c r="D219" s="125" t="s">
        <v>93</v>
      </c>
      <c r="E219" s="168">
        <v>26</v>
      </c>
      <c r="F219" s="141"/>
      <c r="G219" s="142">
        <f>E219*F219</f>
        <v>0</v>
      </c>
    </row>
    <row r="220" spans="2:7" ht="28.5" x14ac:dyDescent="0.25">
      <c r="B220" s="117">
        <v>146</v>
      </c>
      <c r="C220" s="169" t="s">
        <v>181</v>
      </c>
      <c r="D220" s="125" t="s">
        <v>93</v>
      </c>
      <c r="E220" s="168">
        <v>25</v>
      </c>
      <c r="F220" s="141"/>
      <c r="G220" s="142">
        <f t="shared" ref="G220:G221" si="34">E220*F220</f>
        <v>0</v>
      </c>
    </row>
    <row r="221" spans="2:7" ht="42.75" x14ac:dyDescent="0.25">
      <c r="B221" s="117">
        <v>147</v>
      </c>
      <c r="C221" s="169" t="s">
        <v>182</v>
      </c>
      <c r="D221" s="125" t="s">
        <v>93</v>
      </c>
      <c r="E221" s="168">
        <v>18</v>
      </c>
      <c r="F221" s="141"/>
      <c r="G221" s="253">
        <f t="shared" si="34"/>
        <v>0</v>
      </c>
    </row>
    <row r="222" spans="2:7" ht="15" thickBot="1" x14ac:dyDescent="0.3">
      <c r="B222" s="117"/>
      <c r="C222" s="169"/>
      <c r="D222" s="197"/>
      <c r="E222" s="168"/>
      <c r="F222" s="198"/>
      <c r="G222" s="199">
        <f>SUM(G196:G221)</f>
        <v>0</v>
      </c>
    </row>
    <row r="223" spans="2:7" ht="15.75" thickTop="1" thickBot="1" x14ac:dyDescent="0.3">
      <c r="B223" s="117"/>
      <c r="C223" s="196"/>
      <c r="D223" s="197"/>
      <c r="E223" s="168"/>
      <c r="F223" s="198"/>
      <c r="G223" s="253"/>
    </row>
    <row r="224" spans="2:7" ht="15" thickBot="1" x14ac:dyDescent="0.3">
      <c r="B224" s="245"/>
      <c r="C224" s="246" t="s">
        <v>210</v>
      </c>
      <c r="D224" s="245"/>
      <c r="E224" s="247"/>
      <c r="F224" s="245"/>
      <c r="G224" s="248"/>
    </row>
    <row r="225" spans="2:7" x14ac:dyDescent="0.25">
      <c r="B225" s="117"/>
      <c r="C225" s="118"/>
      <c r="D225" s="119"/>
      <c r="E225" s="120"/>
      <c r="F225" s="121"/>
      <c r="G225" s="122"/>
    </row>
    <row r="226" spans="2:7" x14ac:dyDescent="0.25">
      <c r="B226" s="123">
        <v>148</v>
      </c>
      <c r="C226" s="124" t="s">
        <v>196</v>
      </c>
      <c r="D226" s="125" t="s">
        <v>82</v>
      </c>
      <c r="E226" s="126">
        <v>150</v>
      </c>
      <c r="F226" s="127"/>
      <c r="G226" s="181">
        <f>E226*F226</f>
        <v>0</v>
      </c>
    </row>
    <row r="227" spans="2:7" ht="57" x14ac:dyDescent="0.25">
      <c r="B227" s="123">
        <v>149</v>
      </c>
      <c r="C227" s="178" t="s">
        <v>166</v>
      </c>
      <c r="D227" s="125" t="s">
        <v>93</v>
      </c>
      <c r="E227" s="126">
        <f>24+6+6+6</f>
        <v>42</v>
      </c>
      <c r="F227" s="127"/>
      <c r="G227" s="181">
        <f>E227*F227</f>
        <v>0</v>
      </c>
    </row>
    <row r="228" spans="2:7" ht="28.5" x14ac:dyDescent="0.25">
      <c r="B228" s="123">
        <v>150</v>
      </c>
      <c r="C228" s="178" t="s">
        <v>167</v>
      </c>
      <c r="D228" s="125" t="s">
        <v>93</v>
      </c>
      <c r="E228" s="126">
        <v>36</v>
      </c>
      <c r="F228" s="127"/>
      <c r="G228" s="181">
        <f>E228*F228</f>
        <v>0</v>
      </c>
    </row>
    <row r="229" spans="2:7" ht="57" x14ac:dyDescent="0.25">
      <c r="B229" s="123">
        <v>151</v>
      </c>
      <c r="C229" s="178" t="s">
        <v>168</v>
      </c>
      <c r="D229" s="125" t="s">
        <v>93</v>
      </c>
      <c r="E229" s="126">
        <v>12</v>
      </c>
      <c r="F229" s="127"/>
      <c r="G229" s="181">
        <f>E229*F229</f>
        <v>0</v>
      </c>
    </row>
    <row r="230" spans="2:7" ht="28.5" x14ac:dyDescent="0.25">
      <c r="B230" s="123">
        <v>152</v>
      </c>
      <c r="C230" s="178" t="s">
        <v>169</v>
      </c>
      <c r="D230" s="180" t="s">
        <v>93</v>
      </c>
      <c r="E230" s="126">
        <v>6</v>
      </c>
      <c r="F230" s="127"/>
      <c r="G230" s="181">
        <f t="shared" ref="G230:G231" si="35">E230*F230</f>
        <v>0</v>
      </c>
    </row>
    <row r="231" spans="2:7" x14ac:dyDescent="0.25">
      <c r="B231" s="123">
        <v>153</v>
      </c>
      <c r="C231" s="210" t="s">
        <v>185</v>
      </c>
      <c r="D231" s="125" t="s">
        <v>93</v>
      </c>
      <c r="E231" s="126">
        <v>12</v>
      </c>
      <c r="F231" s="127"/>
      <c r="G231" s="181">
        <f t="shared" si="35"/>
        <v>0</v>
      </c>
    </row>
    <row r="232" spans="2:7" x14ac:dyDescent="0.25">
      <c r="B232" s="123">
        <v>154</v>
      </c>
      <c r="C232" s="179" t="s">
        <v>170</v>
      </c>
      <c r="D232" s="125" t="s">
        <v>93</v>
      </c>
      <c r="E232" s="126">
        <v>12</v>
      </c>
      <c r="F232" s="127"/>
      <c r="G232" s="181">
        <f>E232*F232</f>
        <v>0</v>
      </c>
    </row>
    <row r="233" spans="2:7" x14ac:dyDescent="0.25">
      <c r="B233" s="123">
        <v>155</v>
      </c>
      <c r="C233" s="179" t="s">
        <v>171</v>
      </c>
      <c r="D233" s="125" t="s">
        <v>93</v>
      </c>
      <c r="E233" s="126">
        <v>24</v>
      </c>
      <c r="F233" s="127"/>
      <c r="G233" s="181">
        <f t="shared" ref="G233:G234" si="36">E233*F233</f>
        <v>0</v>
      </c>
    </row>
    <row r="234" spans="2:7" ht="15" thickBot="1" x14ac:dyDescent="0.3">
      <c r="B234" s="123">
        <v>156</v>
      </c>
      <c r="C234" s="211" t="s">
        <v>172</v>
      </c>
      <c r="D234" s="125" t="s">
        <v>93</v>
      </c>
      <c r="E234" s="126">
        <v>4</v>
      </c>
      <c r="F234" s="127"/>
      <c r="G234" s="181">
        <f t="shared" si="36"/>
        <v>0</v>
      </c>
    </row>
    <row r="235" spans="2:7" ht="15" thickBot="1" x14ac:dyDescent="0.3">
      <c r="B235" s="273"/>
      <c r="C235" s="276" t="s">
        <v>211</v>
      </c>
      <c r="D235" s="273"/>
      <c r="E235" s="275"/>
      <c r="F235" s="273"/>
      <c r="G235" s="273"/>
    </row>
    <row r="236" spans="2:7" x14ac:dyDescent="0.25">
      <c r="B236" s="117"/>
      <c r="C236" s="261" t="s">
        <v>175</v>
      </c>
      <c r="D236" s="125"/>
      <c r="E236" s="140"/>
      <c r="F236" s="141"/>
      <c r="G236" s="142"/>
    </row>
    <row r="237" spans="2:7" x14ac:dyDescent="0.25">
      <c r="B237" s="117"/>
      <c r="C237" s="139" t="s">
        <v>176</v>
      </c>
      <c r="D237" s="125"/>
      <c r="E237" s="140"/>
      <c r="F237" s="141"/>
      <c r="G237" s="142"/>
    </row>
    <row r="238" spans="2:7" x14ac:dyDescent="0.25">
      <c r="B238" s="117"/>
      <c r="C238" s="139" t="s">
        <v>177</v>
      </c>
      <c r="D238" s="125"/>
      <c r="E238" s="140"/>
      <c r="F238" s="141"/>
      <c r="G238" s="142"/>
    </row>
    <row r="239" spans="2:7" x14ac:dyDescent="0.25">
      <c r="B239" s="117">
        <v>157</v>
      </c>
      <c r="C239" s="167" t="s">
        <v>178</v>
      </c>
      <c r="D239" s="125" t="s">
        <v>82</v>
      </c>
      <c r="E239" s="168">
        <v>38</v>
      </c>
      <c r="F239" s="141"/>
      <c r="G239" s="142">
        <f t="shared" ref="G239:G240" si="37">E239*F239</f>
        <v>0</v>
      </c>
    </row>
    <row r="240" spans="2:7" ht="28.5" x14ac:dyDescent="0.25">
      <c r="B240" s="117">
        <v>158</v>
      </c>
      <c r="C240" s="169" t="s">
        <v>179</v>
      </c>
      <c r="D240" s="125" t="s">
        <v>82</v>
      </c>
      <c r="E240" s="168">
        <v>92</v>
      </c>
      <c r="F240" s="141"/>
      <c r="G240" s="142">
        <f t="shared" si="37"/>
        <v>0</v>
      </c>
    </row>
    <row r="241" spans="2:7" ht="28.5" x14ac:dyDescent="0.25">
      <c r="B241" s="117">
        <v>159</v>
      </c>
      <c r="C241" s="169" t="s">
        <v>180</v>
      </c>
      <c r="D241" s="125" t="s">
        <v>93</v>
      </c>
      <c r="E241" s="168">
        <v>30</v>
      </c>
      <c r="F241" s="141"/>
      <c r="G241" s="142">
        <f>E241*F241</f>
        <v>0</v>
      </c>
    </row>
    <row r="242" spans="2:7" ht="28.5" x14ac:dyDescent="0.25">
      <c r="B242" s="117">
        <v>160</v>
      </c>
      <c r="C242" s="169" t="s">
        <v>181</v>
      </c>
      <c r="D242" s="125" t="s">
        <v>93</v>
      </c>
      <c r="E242" s="168">
        <v>19</v>
      </c>
      <c r="F242" s="141"/>
      <c r="G242" s="142">
        <f t="shared" ref="G242:G243" si="38">E242*F242</f>
        <v>0</v>
      </c>
    </row>
    <row r="243" spans="2:7" ht="42.75" x14ac:dyDescent="0.25">
      <c r="B243" s="117">
        <v>161</v>
      </c>
      <c r="C243" s="169" t="s">
        <v>182</v>
      </c>
      <c r="D243" s="125" t="s">
        <v>93</v>
      </c>
      <c r="E243" s="168">
        <v>18</v>
      </c>
      <c r="F243" s="141"/>
      <c r="G243" s="253">
        <f t="shared" si="38"/>
        <v>0</v>
      </c>
    </row>
    <row r="244" spans="2:7" ht="15" thickBot="1" x14ac:dyDescent="0.3">
      <c r="B244" s="117"/>
      <c r="C244" s="169"/>
      <c r="D244" s="197"/>
      <c r="E244" s="168"/>
      <c r="F244" s="198"/>
      <c r="G244" s="199">
        <f>SUM(G226:G243)</f>
        <v>0</v>
      </c>
    </row>
    <row r="245" spans="2:7" ht="15.75" thickTop="1" thickBot="1" x14ac:dyDescent="0.3">
      <c r="B245" s="117"/>
      <c r="C245" s="196"/>
      <c r="D245" s="197"/>
      <c r="E245" s="168"/>
      <c r="F245" s="198"/>
      <c r="G245" s="253"/>
    </row>
    <row r="246" spans="2:7" ht="15" thickBot="1" x14ac:dyDescent="0.3">
      <c r="B246" s="245"/>
      <c r="C246" s="246" t="s">
        <v>212</v>
      </c>
      <c r="D246" s="245"/>
      <c r="E246" s="247"/>
      <c r="F246" s="245"/>
      <c r="G246" s="248"/>
    </row>
    <row r="247" spans="2:7" x14ac:dyDescent="0.25">
      <c r="B247" s="117"/>
      <c r="C247" s="277"/>
      <c r="D247" s="278"/>
      <c r="E247" s="120"/>
      <c r="F247" s="121"/>
      <c r="G247" s="122"/>
    </row>
    <row r="248" spans="2:7" x14ac:dyDescent="0.25">
      <c r="B248" s="123">
        <v>162</v>
      </c>
      <c r="C248" s="279" t="s">
        <v>196</v>
      </c>
      <c r="D248" s="280" t="s">
        <v>82</v>
      </c>
      <c r="E248" s="126">
        <v>150</v>
      </c>
      <c r="F248" s="127"/>
      <c r="G248" s="181">
        <f>E248*F248</f>
        <v>0</v>
      </c>
    </row>
    <row r="249" spans="2:7" ht="57" x14ac:dyDescent="0.25">
      <c r="B249" s="123">
        <v>163</v>
      </c>
      <c r="C249" s="213" t="s">
        <v>166</v>
      </c>
      <c r="D249" s="280" t="s">
        <v>93</v>
      </c>
      <c r="E249" s="126">
        <f>24+6+6+6</f>
        <v>42</v>
      </c>
      <c r="F249" s="127"/>
      <c r="G249" s="181">
        <f>E249*F249</f>
        <v>0</v>
      </c>
    </row>
    <row r="250" spans="2:7" ht="28.5" x14ac:dyDescent="0.25">
      <c r="B250" s="123">
        <v>164</v>
      </c>
      <c r="C250" s="213" t="s">
        <v>167</v>
      </c>
      <c r="D250" s="280" t="s">
        <v>93</v>
      </c>
      <c r="E250" s="126">
        <v>36</v>
      </c>
      <c r="F250" s="127"/>
      <c r="G250" s="181">
        <f>E250*F250</f>
        <v>0</v>
      </c>
    </row>
    <row r="251" spans="2:7" ht="57" x14ac:dyDescent="0.25">
      <c r="B251" s="123">
        <v>165</v>
      </c>
      <c r="C251" s="213" t="s">
        <v>168</v>
      </c>
      <c r="D251" s="280" t="s">
        <v>93</v>
      </c>
      <c r="E251" s="126">
        <v>12</v>
      </c>
      <c r="F251" s="127"/>
      <c r="G251" s="181">
        <f>E251*F251</f>
        <v>0</v>
      </c>
    </row>
    <row r="252" spans="2:7" ht="28.5" x14ac:dyDescent="0.25">
      <c r="B252" s="123">
        <v>166</v>
      </c>
      <c r="C252" s="213" t="s">
        <v>169</v>
      </c>
      <c r="D252" s="280" t="s">
        <v>93</v>
      </c>
      <c r="E252" s="126">
        <v>6</v>
      </c>
      <c r="F252" s="127"/>
      <c r="G252" s="181">
        <f t="shared" ref="G252:G253" si="39">E252*F252</f>
        <v>0</v>
      </c>
    </row>
    <row r="253" spans="2:7" x14ac:dyDescent="0.25">
      <c r="B253" s="123">
        <v>167</v>
      </c>
      <c r="C253" s="238" t="s">
        <v>185</v>
      </c>
      <c r="D253" s="280" t="s">
        <v>93</v>
      </c>
      <c r="E253" s="126">
        <v>12</v>
      </c>
      <c r="F253" s="127"/>
      <c r="G253" s="181">
        <f t="shared" si="39"/>
        <v>0</v>
      </c>
    </row>
    <row r="254" spans="2:7" x14ac:dyDescent="0.25">
      <c r="B254" s="123">
        <v>168</v>
      </c>
      <c r="C254" s="179" t="s">
        <v>170</v>
      </c>
      <c r="D254" s="280" t="s">
        <v>93</v>
      </c>
      <c r="E254" s="126">
        <v>12</v>
      </c>
      <c r="F254" s="127"/>
      <c r="G254" s="181">
        <f>E254*F254</f>
        <v>0</v>
      </c>
    </row>
    <row r="255" spans="2:7" x14ac:dyDescent="0.25">
      <c r="B255" s="123">
        <v>169</v>
      </c>
      <c r="C255" s="179" t="s">
        <v>171</v>
      </c>
      <c r="D255" s="280" t="s">
        <v>93</v>
      </c>
      <c r="E255" s="126">
        <v>24</v>
      </c>
      <c r="F255" s="127"/>
      <c r="G255" s="181">
        <f t="shared" ref="G255:G256" si="40">E255*F255</f>
        <v>0</v>
      </c>
    </row>
    <row r="256" spans="2:7" ht="15" thickBot="1" x14ac:dyDescent="0.3">
      <c r="B256" s="123">
        <v>170</v>
      </c>
      <c r="C256" s="281" t="s">
        <v>172</v>
      </c>
      <c r="D256" s="280" t="s">
        <v>93</v>
      </c>
      <c r="E256" s="126">
        <v>4</v>
      </c>
      <c r="F256" s="127"/>
      <c r="G256" s="181">
        <f t="shared" si="40"/>
        <v>0</v>
      </c>
    </row>
    <row r="257" spans="2:7" ht="15" thickBot="1" x14ac:dyDescent="0.3">
      <c r="B257" s="273"/>
      <c r="C257" s="276" t="s">
        <v>213</v>
      </c>
      <c r="D257" s="273"/>
      <c r="E257" s="275"/>
      <c r="F257" s="273"/>
      <c r="G257" s="273"/>
    </row>
    <row r="258" spans="2:7" x14ac:dyDescent="0.25">
      <c r="B258" s="117"/>
      <c r="C258" s="261" t="s">
        <v>175</v>
      </c>
      <c r="D258" s="125"/>
      <c r="E258" s="140"/>
      <c r="F258" s="141"/>
      <c r="G258" s="142"/>
    </row>
    <row r="259" spans="2:7" x14ac:dyDescent="0.25">
      <c r="B259" s="117"/>
      <c r="C259" s="139" t="s">
        <v>176</v>
      </c>
      <c r="D259" s="125"/>
      <c r="E259" s="140"/>
      <c r="F259" s="141"/>
      <c r="G259" s="142"/>
    </row>
    <row r="260" spans="2:7" x14ac:dyDescent="0.25">
      <c r="B260" s="117"/>
      <c r="C260" s="139" t="s">
        <v>177</v>
      </c>
      <c r="D260" s="125"/>
      <c r="E260" s="140"/>
      <c r="F260" s="141"/>
      <c r="G260" s="142"/>
    </row>
    <row r="261" spans="2:7" x14ac:dyDescent="0.25">
      <c r="B261" s="117">
        <v>171</v>
      </c>
      <c r="C261" s="167" t="s">
        <v>178</v>
      </c>
      <c r="D261" s="125" t="s">
        <v>82</v>
      </c>
      <c r="E261" s="168">
        <v>38</v>
      </c>
      <c r="F261" s="141"/>
      <c r="G261" s="142">
        <f t="shared" ref="G261:G262" si="41">E261*F261</f>
        <v>0</v>
      </c>
    </row>
    <row r="262" spans="2:7" ht="28.5" x14ac:dyDescent="0.25">
      <c r="B262" s="117">
        <v>172</v>
      </c>
      <c r="C262" s="169" t="s">
        <v>179</v>
      </c>
      <c r="D262" s="125" t="s">
        <v>82</v>
      </c>
      <c r="E262" s="168">
        <v>92</v>
      </c>
      <c r="F262" s="141"/>
      <c r="G262" s="142">
        <f t="shared" si="41"/>
        <v>0</v>
      </c>
    </row>
    <row r="263" spans="2:7" ht="28.5" x14ac:dyDescent="0.25">
      <c r="B263" s="117">
        <v>173</v>
      </c>
      <c r="C263" s="169" t="s">
        <v>180</v>
      </c>
      <c r="D263" s="125" t="s">
        <v>93</v>
      </c>
      <c r="E263" s="168">
        <v>30</v>
      </c>
      <c r="F263" s="141"/>
      <c r="G263" s="142">
        <f>E263*F263</f>
        <v>0</v>
      </c>
    </row>
    <row r="264" spans="2:7" ht="28.5" x14ac:dyDescent="0.25">
      <c r="B264" s="117">
        <v>174</v>
      </c>
      <c r="C264" s="169" t="s">
        <v>181</v>
      </c>
      <c r="D264" s="125" t="s">
        <v>93</v>
      </c>
      <c r="E264" s="168">
        <v>19</v>
      </c>
      <c r="F264" s="141"/>
      <c r="G264" s="142">
        <f t="shared" ref="G264:G265" si="42">E264*F264</f>
        <v>0</v>
      </c>
    </row>
    <row r="265" spans="2:7" ht="42.75" x14ac:dyDescent="0.25">
      <c r="B265" s="117">
        <v>175</v>
      </c>
      <c r="C265" s="169" t="s">
        <v>182</v>
      </c>
      <c r="D265" s="125" t="s">
        <v>93</v>
      </c>
      <c r="E265" s="168">
        <v>18</v>
      </c>
      <c r="F265" s="141"/>
      <c r="G265" s="253">
        <f t="shared" si="42"/>
        <v>0</v>
      </c>
    </row>
    <row r="266" spans="2:7" ht="15" thickBot="1" x14ac:dyDescent="0.3">
      <c r="B266" s="117"/>
      <c r="C266" s="196"/>
      <c r="D266" s="197"/>
      <c r="E266" s="168"/>
      <c r="F266" s="198"/>
      <c r="G266" s="199">
        <f>SUM(G248:G265)</f>
        <v>0</v>
      </c>
    </row>
    <row r="267" spans="2:7" ht="15.75" thickTop="1" thickBot="1" x14ac:dyDescent="0.3">
      <c r="B267" s="117"/>
      <c r="C267" s="196"/>
      <c r="D267" s="197"/>
      <c r="E267" s="168"/>
      <c r="F267" s="198"/>
      <c r="G267" s="257"/>
    </row>
    <row r="268" spans="2:7" ht="15" thickBot="1" x14ac:dyDescent="0.3">
      <c r="B268" s="245"/>
      <c r="C268" s="246" t="s">
        <v>214</v>
      </c>
      <c r="D268" s="245"/>
      <c r="E268" s="247"/>
      <c r="F268" s="245"/>
      <c r="G268" s="248"/>
    </row>
    <row r="269" spans="2:7" x14ac:dyDescent="0.25">
      <c r="B269" s="117"/>
      <c r="C269" s="118"/>
      <c r="D269" s="119"/>
      <c r="E269" s="120"/>
      <c r="F269" s="121"/>
      <c r="G269" s="122"/>
    </row>
    <row r="270" spans="2:7" x14ac:dyDescent="0.25">
      <c r="B270" s="123">
        <v>176</v>
      </c>
      <c r="C270" s="124" t="s">
        <v>215</v>
      </c>
      <c r="D270" s="125" t="s">
        <v>82</v>
      </c>
      <c r="E270" s="126">
        <v>150</v>
      </c>
      <c r="F270" s="127"/>
      <c r="G270" s="181">
        <f>E270*F270</f>
        <v>0</v>
      </c>
    </row>
    <row r="271" spans="2:7" ht="57" x14ac:dyDescent="0.25">
      <c r="B271" s="123">
        <v>177</v>
      </c>
      <c r="C271" s="178" t="s">
        <v>166</v>
      </c>
      <c r="D271" s="125" t="s">
        <v>93</v>
      </c>
      <c r="E271" s="126">
        <f>24+6+6+6</f>
        <v>42</v>
      </c>
      <c r="F271" s="127"/>
      <c r="G271" s="181">
        <f>E271*F271</f>
        <v>0</v>
      </c>
    </row>
    <row r="272" spans="2:7" ht="57" x14ac:dyDescent="0.25">
      <c r="B272" s="123">
        <v>178</v>
      </c>
      <c r="C272" s="178" t="s">
        <v>216</v>
      </c>
      <c r="D272" s="125" t="s">
        <v>93</v>
      </c>
      <c r="E272" s="126">
        <f>12+12+12+12</f>
        <v>48</v>
      </c>
      <c r="F272" s="127"/>
      <c r="G272" s="181">
        <f>E272*F272</f>
        <v>0</v>
      </c>
    </row>
    <row r="273" spans="2:7" ht="15" thickBot="1" x14ac:dyDescent="0.3">
      <c r="B273" s="123">
        <v>179</v>
      </c>
      <c r="C273" s="210" t="s">
        <v>208</v>
      </c>
      <c r="D273" s="125" t="s">
        <v>93</v>
      </c>
      <c r="E273" s="126">
        <v>39</v>
      </c>
      <c r="F273" s="127"/>
      <c r="G273" s="181">
        <f t="shared" ref="G273" si="43">E273*F273</f>
        <v>0</v>
      </c>
    </row>
    <row r="274" spans="2:7" ht="15" thickBot="1" x14ac:dyDescent="0.3">
      <c r="B274" s="273"/>
      <c r="C274" s="276" t="s">
        <v>217</v>
      </c>
      <c r="D274" s="273"/>
      <c r="E274" s="275"/>
      <c r="F274" s="273"/>
      <c r="G274" s="273"/>
    </row>
    <row r="275" spans="2:7" x14ac:dyDescent="0.25">
      <c r="B275" s="117"/>
      <c r="C275" s="261" t="s">
        <v>175</v>
      </c>
      <c r="D275" s="125"/>
      <c r="E275" s="140"/>
      <c r="F275" s="141"/>
      <c r="G275" s="142"/>
    </row>
    <row r="276" spans="2:7" x14ac:dyDescent="0.25">
      <c r="B276" s="117"/>
      <c r="C276" s="139" t="s">
        <v>176</v>
      </c>
      <c r="D276" s="125"/>
      <c r="E276" s="140"/>
      <c r="F276" s="141"/>
      <c r="G276" s="142"/>
    </row>
    <row r="277" spans="2:7" x14ac:dyDescent="0.25">
      <c r="B277" s="117"/>
      <c r="C277" s="139" t="s">
        <v>177</v>
      </c>
      <c r="D277" s="125"/>
      <c r="E277" s="140"/>
      <c r="F277" s="141"/>
      <c r="G277" s="142"/>
    </row>
    <row r="278" spans="2:7" x14ac:dyDescent="0.25">
      <c r="B278" s="117">
        <v>180</v>
      </c>
      <c r="C278" s="167" t="s">
        <v>178</v>
      </c>
      <c r="D278" s="125" t="s">
        <v>82</v>
      </c>
      <c r="E278" s="168">
        <v>8</v>
      </c>
      <c r="F278" s="141"/>
      <c r="G278" s="142">
        <f t="shared" ref="G278:G279" si="44">E278*F278</f>
        <v>0</v>
      </c>
    </row>
    <row r="279" spans="2:7" ht="28.5" x14ac:dyDescent="0.25">
      <c r="B279" s="117">
        <v>181</v>
      </c>
      <c r="C279" s="169" t="s">
        <v>179</v>
      </c>
      <c r="D279" s="125" t="s">
        <v>82</v>
      </c>
      <c r="E279" s="168">
        <v>92</v>
      </c>
      <c r="F279" s="141"/>
      <c r="G279" s="142">
        <f t="shared" si="44"/>
        <v>0</v>
      </c>
    </row>
    <row r="280" spans="2:7" ht="28.5" x14ac:dyDescent="0.25">
      <c r="B280" s="117">
        <v>182</v>
      </c>
      <c r="C280" s="169" t="s">
        <v>180</v>
      </c>
      <c r="D280" s="125" t="s">
        <v>93</v>
      </c>
      <c r="E280" s="168">
        <v>19</v>
      </c>
      <c r="F280" s="141"/>
      <c r="G280" s="142">
        <f>E280*F280</f>
        <v>0</v>
      </c>
    </row>
    <row r="281" spans="2:7" ht="28.5" x14ac:dyDescent="0.25">
      <c r="B281" s="117">
        <v>183</v>
      </c>
      <c r="C281" s="169" t="s">
        <v>181</v>
      </c>
      <c r="D281" s="125" t="s">
        <v>93</v>
      </c>
      <c r="E281" s="168">
        <v>19</v>
      </c>
      <c r="F281" s="141"/>
      <c r="G281" s="142">
        <f t="shared" ref="G281:G282" si="45">E281*F281</f>
        <v>0</v>
      </c>
    </row>
    <row r="282" spans="2:7" ht="42.75" x14ac:dyDescent="0.25">
      <c r="B282" s="117">
        <v>184</v>
      </c>
      <c r="C282" s="169" t="s">
        <v>182</v>
      </c>
      <c r="D282" s="125" t="s">
        <v>93</v>
      </c>
      <c r="E282" s="168">
        <v>19</v>
      </c>
      <c r="F282" s="141"/>
      <c r="G282" s="253">
        <f t="shared" si="45"/>
        <v>0</v>
      </c>
    </row>
    <row r="283" spans="2:7" ht="15" thickBot="1" x14ac:dyDescent="0.3">
      <c r="B283" s="129"/>
      <c r="C283" s="196"/>
      <c r="D283" s="197"/>
      <c r="E283" s="168"/>
      <c r="F283" s="198"/>
      <c r="G283" s="199">
        <f>SUM(G270:G282)</f>
        <v>0</v>
      </c>
    </row>
    <row r="284" spans="2:7" ht="15.75" thickTop="1" thickBot="1" x14ac:dyDescent="0.3">
      <c r="B284" s="129"/>
      <c r="C284" s="196"/>
      <c r="D284" s="197"/>
      <c r="E284" s="168"/>
      <c r="F284" s="198"/>
      <c r="G284" s="257"/>
    </row>
    <row r="285" spans="2:7" ht="15" thickBot="1" x14ac:dyDescent="0.3">
      <c r="B285" s="245"/>
      <c r="C285" s="246" t="s">
        <v>218</v>
      </c>
      <c r="D285" s="245"/>
      <c r="E285" s="247"/>
      <c r="F285" s="245"/>
      <c r="G285" s="248"/>
    </row>
    <row r="286" spans="2:7" x14ac:dyDescent="0.25">
      <c r="B286" s="117"/>
      <c r="C286" s="118"/>
      <c r="D286" s="119"/>
      <c r="E286" s="120"/>
      <c r="F286" s="121"/>
      <c r="G286" s="122"/>
    </row>
    <row r="287" spans="2:7" x14ac:dyDescent="0.25">
      <c r="B287" s="123">
        <v>185</v>
      </c>
      <c r="C287" s="124" t="s">
        <v>215</v>
      </c>
      <c r="D287" s="125" t="s">
        <v>82</v>
      </c>
      <c r="E287" s="126">
        <v>350</v>
      </c>
      <c r="F287" s="127"/>
      <c r="G287" s="181">
        <f>E287*F287</f>
        <v>0</v>
      </c>
    </row>
    <row r="288" spans="2:7" ht="57" x14ac:dyDescent="0.25">
      <c r="B288" s="123">
        <v>186</v>
      </c>
      <c r="C288" s="178" t="s">
        <v>166</v>
      </c>
      <c r="D288" s="125" t="s">
        <v>93</v>
      </c>
      <c r="E288" s="126">
        <f>24</f>
        <v>24</v>
      </c>
      <c r="F288" s="127"/>
      <c r="G288" s="181">
        <f>E288*F288</f>
        <v>0</v>
      </c>
    </row>
    <row r="289" spans="2:7" ht="28.5" x14ac:dyDescent="0.25">
      <c r="B289" s="123">
        <v>187</v>
      </c>
      <c r="C289" s="178" t="s">
        <v>169</v>
      </c>
      <c r="D289" s="125" t="s">
        <v>93</v>
      </c>
      <c r="E289" s="126">
        <f>20+4+4+12+12</f>
        <v>52</v>
      </c>
      <c r="F289" s="127"/>
      <c r="G289" s="181">
        <f>E289*F289</f>
        <v>0</v>
      </c>
    </row>
    <row r="290" spans="2:7" x14ac:dyDescent="0.25">
      <c r="B290" s="123">
        <v>188</v>
      </c>
      <c r="C290" s="178" t="s">
        <v>208</v>
      </c>
      <c r="D290" s="125" t="s">
        <v>93</v>
      </c>
      <c r="E290" s="126">
        <f>67*2</f>
        <v>134</v>
      </c>
      <c r="F290" s="127"/>
      <c r="G290" s="181">
        <f t="shared" ref="G290:G291" si="46">E290*F290</f>
        <v>0</v>
      </c>
    </row>
    <row r="291" spans="2:7" x14ac:dyDescent="0.25">
      <c r="B291" s="123">
        <v>189</v>
      </c>
      <c r="C291" s="210" t="s">
        <v>185</v>
      </c>
      <c r="D291" s="125" t="s">
        <v>93</v>
      </c>
      <c r="E291" s="126">
        <f>6+6+6+6</f>
        <v>24</v>
      </c>
      <c r="F291" s="127"/>
      <c r="G291" s="181">
        <f t="shared" si="46"/>
        <v>0</v>
      </c>
    </row>
    <row r="292" spans="2:7" x14ac:dyDescent="0.25">
      <c r="B292" s="123">
        <v>190</v>
      </c>
      <c r="C292" s="179" t="s">
        <v>170</v>
      </c>
      <c r="D292" s="125" t="s">
        <v>93</v>
      </c>
      <c r="E292" s="126">
        <v>0</v>
      </c>
      <c r="F292" s="127"/>
      <c r="G292" s="181">
        <f>E292*F292</f>
        <v>0</v>
      </c>
    </row>
    <row r="293" spans="2:7" x14ac:dyDescent="0.25">
      <c r="B293" s="123">
        <v>191</v>
      </c>
      <c r="C293" s="282" t="s">
        <v>219</v>
      </c>
      <c r="D293" s="125" t="s">
        <v>93</v>
      </c>
      <c r="E293" s="126">
        <v>12</v>
      </c>
      <c r="F293" s="127"/>
      <c r="G293" s="181">
        <f t="shared" ref="G293:G294" si="47">E293*F293</f>
        <v>0</v>
      </c>
    </row>
    <row r="294" spans="2:7" ht="15" thickBot="1" x14ac:dyDescent="0.3">
      <c r="B294" s="123">
        <v>192</v>
      </c>
      <c r="C294" s="238" t="s">
        <v>220</v>
      </c>
      <c r="D294" s="197" t="s">
        <v>93</v>
      </c>
      <c r="E294" s="126">
        <v>66</v>
      </c>
      <c r="F294" s="283"/>
      <c r="G294" s="284">
        <f t="shared" si="47"/>
        <v>0</v>
      </c>
    </row>
    <row r="295" spans="2:7" ht="15" thickBot="1" x14ac:dyDescent="0.3">
      <c r="B295" s="273"/>
      <c r="C295" s="276" t="s">
        <v>221</v>
      </c>
      <c r="D295" s="273"/>
      <c r="E295" s="275"/>
      <c r="F295" s="273"/>
      <c r="G295" s="273"/>
    </row>
    <row r="296" spans="2:7" x14ac:dyDescent="0.25">
      <c r="B296" s="117"/>
      <c r="C296" s="261" t="s">
        <v>175</v>
      </c>
      <c r="D296" s="125"/>
      <c r="E296" s="140"/>
      <c r="F296" s="141"/>
      <c r="G296" s="142"/>
    </row>
    <row r="297" spans="2:7" x14ac:dyDescent="0.25">
      <c r="B297" s="117"/>
      <c r="C297" s="139" t="s">
        <v>176</v>
      </c>
      <c r="D297" s="125"/>
      <c r="E297" s="140"/>
      <c r="F297" s="141"/>
      <c r="G297" s="142"/>
    </row>
    <row r="298" spans="2:7" x14ac:dyDescent="0.25">
      <c r="B298" s="117"/>
      <c r="C298" s="139" t="s">
        <v>177</v>
      </c>
      <c r="D298" s="125"/>
      <c r="E298" s="140"/>
      <c r="F298" s="141"/>
      <c r="G298" s="142"/>
    </row>
    <row r="299" spans="2:7" x14ac:dyDescent="0.25">
      <c r="B299" s="117">
        <v>193</v>
      </c>
      <c r="C299" s="167" t="s">
        <v>178</v>
      </c>
      <c r="D299" s="125" t="s">
        <v>82</v>
      </c>
      <c r="E299" s="168">
        <v>8</v>
      </c>
      <c r="F299" s="141"/>
      <c r="G299" s="142">
        <f t="shared" ref="G299:G300" si="48">E299*F299</f>
        <v>0</v>
      </c>
    </row>
    <row r="300" spans="2:7" ht="28.5" x14ac:dyDescent="0.25">
      <c r="B300" s="117">
        <v>194</v>
      </c>
      <c r="C300" s="169" t="s">
        <v>179</v>
      </c>
      <c r="D300" s="125" t="s">
        <v>82</v>
      </c>
      <c r="E300" s="168">
        <f>154/2</f>
        <v>77</v>
      </c>
      <c r="F300" s="141"/>
      <c r="G300" s="142">
        <f t="shared" si="48"/>
        <v>0</v>
      </c>
    </row>
    <row r="301" spans="2:7" ht="28.5" x14ac:dyDescent="0.25">
      <c r="B301" s="117">
        <v>195</v>
      </c>
      <c r="C301" s="169" t="s">
        <v>180</v>
      </c>
      <c r="D301" s="125" t="s">
        <v>93</v>
      </c>
      <c r="E301" s="168">
        <v>38</v>
      </c>
      <c r="F301" s="141"/>
      <c r="G301" s="142">
        <f>E301*F301</f>
        <v>0</v>
      </c>
    </row>
    <row r="302" spans="2:7" ht="28.5" x14ac:dyDescent="0.25">
      <c r="B302" s="117">
        <v>196</v>
      </c>
      <c r="C302" s="169" t="s">
        <v>181</v>
      </c>
      <c r="D302" s="125" t="s">
        <v>93</v>
      </c>
      <c r="E302" s="168">
        <v>25</v>
      </c>
      <c r="F302" s="141"/>
      <c r="G302" s="142">
        <f t="shared" ref="G302:G303" si="49">E302*F302</f>
        <v>0</v>
      </c>
    </row>
    <row r="303" spans="2:7" ht="42.75" x14ac:dyDescent="0.25">
      <c r="B303" s="117">
        <v>197</v>
      </c>
      <c r="C303" s="169" t="s">
        <v>182</v>
      </c>
      <c r="D303" s="125" t="s">
        <v>93</v>
      </c>
      <c r="E303" s="168">
        <v>26</v>
      </c>
      <c r="F303" s="141"/>
      <c r="G303" s="253">
        <f t="shared" si="49"/>
        <v>0</v>
      </c>
    </row>
    <row r="304" spans="2:7" ht="15" thickBot="1" x14ac:dyDescent="0.3">
      <c r="B304" s="117"/>
      <c r="C304" s="196"/>
      <c r="D304" s="197"/>
      <c r="E304" s="168"/>
      <c r="F304" s="198"/>
      <c r="G304" s="199">
        <f>SUM(G287:G303)</f>
        <v>0</v>
      </c>
    </row>
    <row r="305" spans="2:7" ht="15.75" thickTop="1" thickBot="1" x14ac:dyDescent="0.3">
      <c r="B305" s="117"/>
      <c r="C305" s="196"/>
      <c r="D305" s="197"/>
      <c r="E305" s="168"/>
      <c r="F305" s="198"/>
      <c r="G305" s="257"/>
    </row>
    <row r="306" spans="2:7" ht="15" thickBot="1" x14ac:dyDescent="0.3">
      <c r="B306" s="245"/>
      <c r="C306" s="246" t="s">
        <v>222</v>
      </c>
      <c r="D306" s="245"/>
      <c r="E306" s="247"/>
      <c r="F306" s="245"/>
      <c r="G306" s="248"/>
    </row>
    <row r="307" spans="2:7" x14ac:dyDescent="0.25">
      <c r="B307" s="117"/>
      <c r="C307" s="118"/>
      <c r="D307" s="119"/>
      <c r="E307" s="120"/>
      <c r="F307" s="121"/>
      <c r="G307" s="122"/>
    </row>
    <row r="308" spans="2:7" x14ac:dyDescent="0.25">
      <c r="B308" s="123">
        <v>198</v>
      </c>
      <c r="C308" s="124" t="s">
        <v>195</v>
      </c>
      <c r="D308" s="125" t="s">
        <v>82</v>
      </c>
      <c r="E308" s="126">
        <v>350</v>
      </c>
      <c r="F308" s="127"/>
      <c r="G308" s="181">
        <f>E308*F308</f>
        <v>0</v>
      </c>
    </row>
    <row r="309" spans="2:7" ht="57" x14ac:dyDescent="0.25">
      <c r="B309" s="123">
        <v>199</v>
      </c>
      <c r="C309" s="178" t="s">
        <v>166</v>
      </c>
      <c r="D309" s="125" t="s">
        <v>93</v>
      </c>
      <c r="E309" s="126">
        <f>24</f>
        <v>24</v>
      </c>
      <c r="F309" s="127"/>
      <c r="G309" s="181">
        <f>E309*F309</f>
        <v>0</v>
      </c>
    </row>
    <row r="310" spans="2:7" ht="28.5" x14ac:dyDescent="0.25">
      <c r="B310" s="123">
        <v>200</v>
      </c>
      <c r="C310" s="178" t="s">
        <v>169</v>
      </c>
      <c r="D310" s="125" t="s">
        <v>93</v>
      </c>
      <c r="E310" s="126">
        <f>20+4+4+12+12</f>
        <v>52</v>
      </c>
      <c r="F310" s="127"/>
      <c r="G310" s="181">
        <f>E310*F310</f>
        <v>0</v>
      </c>
    </row>
    <row r="311" spans="2:7" x14ac:dyDescent="0.25">
      <c r="B311" s="123">
        <v>201</v>
      </c>
      <c r="C311" s="178" t="s">
        <v>208</v>
      </c>
      <c r="D311" s="125" t="s">
        <v>93</v>
      </c>
      <c r="E311" s="126">
        <f>67*2</f>
        <v>134</v>
      </c>
      <c r="F311" s="127"/>
      <c r="G311" s="181">
        <f t="shared" ref="G311:G314" si="50">E311*F311</f>
        <v>0</v>
      </c>
    </row>
    <row r="312" spans="2:7" x14ac:dyDescent="0.25">
      <c r="B312" s="123">
        <v>202</v>
      </c>
      <c r="C312" s="210" t="s">
        <v>185</v>
      </c>
      <c r="D312" s="125" t="s">
        <v>93</v>
      </c>
      <c r="E312" s="126">
        <f>6+6+6+6</f>
        <v>24</v>
      </c>
      <c r="F312" s="127"/>
      <c r="G312" s="181">
        <f t="shared" si="50"/>
        <v>0</v>
      </c>
    </row>
    <row r="313" spans="2:7" x14ac:dyDescent="0.25">
      <c r="B313" s="123">
        <v>203</v>
      </c>
      <c r="C313" s="282" t="s">
        <v>219</v>
      </c>
      <c r="D313" s="125" t="s">
        <v>93</v>
      </c>
      <c r="E313" s="126">
        <v>12</v>
      </c>
      <c r="F313" s="127"/>
      <c r="G313" s="181">
        <f t="shared" si="50"/>
        <v>0</v>
      </c>
    </row>
    <row r="314" spans="2:7" ht="15" thickBot="1" x14ac:dyDescent="0.3">
      <c r="B314" s="123">
        <v>204</v>
      </c>
      <c r="C314" s="238" t="s">
        <v>220</v>
      </c>
      <c r="D314" s="197" t="s">
        <v>93</v>
      </c>
      <c r="E314" s="126">
        <v>66</v>
      </c>
      <c r="F314" s="283"/>
      <c r="G314" s="284">
        <f t="shared" si="50"/>
        <v>0</v>
      </c>
    </row>
    <row r="315" spans="2:7" ht="15" thickBot="1" x14ac:dyDescent="0.3">
      <c r="B315" s="273"/>
      <c r="C315" s="276" t="s">
        <v>223</v>
      </c>
      <c r="D315" s="273"/>
      <c r="E315" s="275"/>
      <c r="F315" s="273"/>
      <c r="G315" s="273"/>
    </row>
    <row r="316" spans="2:7" x14ac:dyDescent="0.25">
      <c r="B316" s="117"/>
      <c r="C316" s="261" t="s">
        <v>175</v>
      </c>
      <c r="D316" s="125"/>
      <c r="E316" s="140"/>
      <c r="F316" s="141"/>
      <c r="G316" s="142"/>
    </row>
    <row r="317" spans="2:7" x14ac:dyDescent="0.25">
      <c r="B317" s="117"/>
      <c r="C317" s="139" t="s">
        <v>176</v>
      </c>
      <c r="D317" s="125"/>
      <c r="E317" s="140"/>
      <c r="F317" s="141"/>
      <c r="G317" s="142"/>
    </row>
    <row r="318" spans="2:7" x14ac:dyDescent="0.25">
      <c r="B318" s="117"/>
      <c r="C318" s="139" t="s">
        <v>177</v>
      </c>
      <c r="D318" s="125"/>
      <c r="E318" s="140"/>
      <c r="F318" s="141"/>
      <c r="G318" s="142"/>
    </row>
    <row r="319" spans="2:7" x14ac:dyDescent="0.25">
      <c r="B319" s="117">
        <v>205</v>
      </c>
      <c r="C319" s="167" t="s">
        <v>178</v>
      </c>
      <c r="D319" s="125" t="s">
        <v>82</v>
      </c>
      <c r="E319" s="168">
        <v>8</v>
      </c>
      <c r="F319" s="141"/>
      <c r="G319" s="142">
        <f t="shared" ref="G319:G320" si="51">E319*F319</f>
        <v>0</v>
      </c>
    </row>
    <row r="320" spans="2:7" ht="28.5" x14ac:dyDescent="0.25">
      <c r="B320" s="117">
        <v>206</v>
      </c>
      <c r="C320" s="169" t="s">
        <v>179</v>
      </c>
      <c r="D320" s="125" t="s">
        <v>82</v>
      </c>
      <c r="E320" s="168">
        <f>154/2</f>
        <v>77</v>
      </c>
      <c r="F320" s="141"/>
      <c r="G320" s="142">
        <f t="shared" si="51"/>
        <v>0</v>
      </c>
    </row>
    <row r="321" spans="2:7" ht="28.5" x14ac:dyDescent="0.25">
      <c r="B321" s="117">
        <v>207</v>
      </c>
      <c r="C321" s="169" t="s">
        <v>180</v>
      </c>
      <c r="D321" s="125" t="s">
        <v>93</v>
      </c>
      <c r="E321" s="168">
        <v>38</v>
      </c>
      <c r="F321" s="141"/>
      <c r="G321" s="142">
        <f>E321*F321</f>
        <v>0</v>
      </c>
    </row>
    <row r="322" spans="2:7" ht="28.5" x14ac:dyDescent="0.25">
      <c r="B322" s="117">
        <v>208</v>
      </c>
      <c r="C322" s="169" t="s">
        <v>181</v>
      </c>
      <c r="D322" s="125" t="s">
        <v>93</v>
      </c>
      <c r="E322" s="168">
        <v>25</v>
      </c>
      <c r="F322" s="141"/>
      <c r="G322" s="142">
        <f t="shared" ref="G322:G323" si="52">E322*F322</f>
        <v>0</v>
      </c>
    </row>
    <row r="323" spans="2:7" ht="42.75" x14ac:dyDescent="0.25">
      <c r="B323" s="117">
        <v>209</v>
      </c>
      <c r="C323" s="169" t="s">
        <v>182</v>
      </c>
      <c r="D323" s="125" t="s">
        <v>93</v>
      </c>
      <c r="E323" s="168">
        <v>26</v>
      </c>
      <c r="F323" s="141"/>
      <c r="G323" s="253">
        <f t="shared" si="52"/>
        <v>0</v>
      </c>
    </row>
    <row r="324" spans="2:7" ht="15" thickBot="1" x14ac:dyDescent="0.3">
      <c r="B324" s="129"/>
      <c r="C324" s="196"/>
      <c r="D324" s="197"/>
      <c r="E324" s="168"/>
      <c r="F324" s="198"/>
      <c r="G324" s="199">
        <f>SUM(G308:G323)</f>
        <v>0</v>
      </c>
    </row>
    <row r="325" spans="2:7" ht="15.75" thickTop="1" thickBot="1" x14ac:dyDescent="0.3">
      <c r="B325" s="245"/>
      <c r="C325" s="246" t="s">
        <v>224</v>
      </c>
      <c r="D325" s="245"/>
      <c r="E325" s="247"/>
      <c r="F325" s="245"/>
      <c r="G325" s="248"/>
    </row>
    <row r="326" spans="2:7" x14ac:dyDescent="0.25">
      <c r="B326" s="117"/>
      <c r="C326" s="118"/>
      <c r="D326" s="119"/>
      <c r="E326" s="120"/>
      <c r="F326" s="121"/>
      <c r="G326" s="122"/>
    </row>
    <row r="327" spans="2:7" x14ac:dyDescent="0.25">
      <c r="B327" s="123">
        <v>210</v>
      </c>
      <c r="C327" s="124" t="s">
        <v>196</v>
      </c>
      <c r="D327" s="125" t="s">
        <v>82</v>
      </c>
      <c r="E327" s="126">
        <v>250</v>
      </c>
      <c r="F327" s="127"/>
      <c r="G327" s="181">
        <f t="shared" ref="G327:G333" si="53">E327*F327</f>
        <v>0</v>
      </c>
    </row>
    <row r="328" spans="2:7" ht="57" x14ac:dyDescent="0.25">
      <c r="B328" s="123">
        <v>211</v>
      </c>
      <c r="C328" s="178" t="s">
        <v>166</v>
      </c>
      <c r="D328" s="125" t="s">
        <v>93</v>
      </c>
      <c r="E328" s="126">
        <f>18+12+6</f>
        <v>36</v>
      </c>
      <c r="F328" s="127"/>
      <c r="G328" s="181">
        <f t="shared" si="53"/>
        <v>0</v>
      </c>
    </row>
    <row r="329" spans="2:7" ht="57" x14ac:dyDescent="0.25">
      <c r="B329" s="123">
        <v>212</v>
      </c>
      <c r="C329" s="178" t="s">
        <v>168</v>
      </c>
      <c r="D329" s="125" t="s">
        <v>93</v>
      </c>
      <c r="E329" s="126">
        <v>12</v>
      </c>
      <c r="F329" s="127"/>
      <c r="G329" s="181">
        <f t="shared" si="53"/>
        <v>0</v>
      </c>
    </row>
    <row r="330" spans="2:7" ht="28.5" x14ac:dyDescent="0.25">
      <c r="B330" s="123">
        <v>213</v>
      </c>
      <c r="C330" s="178" t="s">
        <v>169</v>
      </c>
      <c r="D330" s="125" t="s">
        <v>93</v>
      </c>
      <c r="E330" s="126">
        <f>4+12+12+8</f>
        <v>36</v>
      </c>
      <c r="F330" s="127"/>
      <c r="G330" s="181">
        <f t="shared" si="53"/>
        <v>0</v>
      </c>
    </row>
    <row r="331" spans="2:7" ht="28.5" x14ac:dyDescent="0.25">
      <c r="B331" s="123">
        <v>214</v>
      </c>
      <c r="C331" s="178" t="s">
        <v>167</v>
      </c>
      <c r="D331" s="125" t="s">
        <v>93</v>
      </c>
      <c r="E331" s="126">
        <v>18</v>
      </c>
      <c r="F331" s="127"/>
      <c r="G331" s="181">
        <f t="shared" si="53"/>
        <v>0</v>
      </c>
    </row>
    <row r="332" spans="2:7" x14ac:dyDescent="0.25">
      <c r="B332" s="123">
        <v>215</v>
      </c>
      <c r="C332" s="210" t="s">
        <v>225</v>
      </c>
      <c r="D332" s="125" t="s">
        <v>93</v>
      </c>
      <c r="E332" s="126">
        <v>6</v>
      </c>
      <c r="F332" s="127"/>
      <c r="G332" s="181">
        <f t="shared" si="53"/>
        <v>0</v>
      </c>
    </row>
    <row r="333" spans="2:7" ht="15" thickBot="1" x14ac:dyDescent="0.3">
      <c r="B333" s="123">
        <v>216</v>
      </c>
      <c r="C333" s="285" t="s">
        <v>219</v>
      </c>
      <c r="D333" s="125" t="s">
        <v>93</v>
      </c>
      <c r="E333" s="126">
        <v>12</v>
      </c>
      <c r="F333" s="127"/>
      <c r="G333" s="181">
        <f t="shared" si="53"/>
        <v>0</v>
      </c>
    </row>
    <row r="334" spans="2:7" ht="15" thickBot="1" x14ac:dyDescent="0.3">
      <c r="B334" s="273"/>
      <c r="C334" s="276" t="s">
        <v>226</v>
      </c>
      <c r="D334" s="273"/>
      <c r="E334" s="275"/>
      <c r="F334" s="273"/>
      <c r="G334" s="273"/>
    </row>
    <row r="335" spans="2:7" x14ac:dyDescent="0.25">
      <c r="B335" s="117"/>
      <c r="C335" s="261" t="s">
        <v>175</v>
      </c>
      <c r="D335" s="125"/>
      <c r="E335" s="140"/>
      <c r="F335" s="141"/>
      <c r="G335" s="142"/>
    </row>
    <row r="336" spans="2:7" x14ac:dyDescent="0.25">
      <c r="B336" s="117"/>
      <c r="C336" s="139" t="s">
        <v>176</v>
      </c>
      <c r="D336" s="125"/>
      <c r="E336" s="140"/>
      <c r="F336" s="141"/>
      <c r="G336" s="142"/>
    </row>
    <row r="337" spans="2:7" x14ac:dyDescent="0.25">
      <c r="B337" s="117"/>
      <c r="C337" s="139" t="s">
        <v>177</v>
      </c>
      <c r="D337" s="125"/>
      <c r="E337" s="140"/>
      <c r="F337" s="141"/>
      <c r="G337" s="142"/>
    </row>
    <row r="338" spans="2:7" x14ac:dyDescent="0.25">
      <c r="B338" s="117">
        <v>217</v>
      </c>
      <c r="C338" s="167" t="s">
        <v>178</v>
      </c>
      <c r="D338" s="125" t="s">
        <v>82</v>
      </c>
      <c r="E338" s="168">
        <v>38</v>
      </c>
      <c r="F338" s="141"/>
      <c r="G338" s="142">
        <f t="shared" ref="G338:G339" si="54">E338*F338</f>
        <v>0</v>
      </c>
    </row>
    <row r="339" spans="2:7" ht="28.5" x14ac:dyDescent="0.25">
      <c r="B339" s="117">
        <v>218</v>
      </c>
      <c r="C339" s="169" t="s">
        <v>179</v>
      </c>
      <c r="D339" s="125" t="s">
        <v>82</v>
      </c>
      <c r="E339" s="168">
        <f>255/2</f>
        <v>127.5</v>
      </c>
      <c r="F339" s="141"/>
      <c r="G339" s="142">
        <f t="shared" si="54"/>
        <v>0</v>
      </c>
    </row>
    <row r="340" spans="2:7" ht="28.5" x14ac:dyDescent="0.25">
      <c r="B340" s="117">
        <v>219</v>
      </c>
      <c r="C340" s="169" t="s">
        <v>180</v>
      </c>
      <c r="D340" s="125" t="s">
        <v>93</v>
      </c>
      <c r="E340" s="168">
        <v>26</v>
      </c>
      <c r="F340" s="141"/>
      <c r="G340" s="142">
        <f>E340*F340</f>
        <v>0</v>
      </c>
    </row>
    <row r="341" spans="2:7" ht="28.5" x14ac:dyDescent="0.25">
      <c r="B341" s="117">
        <v>220</v>
      </c>
      <c r="C341" s="169" t="s">
        <v>181</v>
      </c>
      <c r="D341" s="125" t="s">
        <v>93</v>
      </c>
      <c r="E341" s="168">
        <v>31</v>
      </c>
      <c r="F341" s="141"/>
      <c r="G341" s="142">
        <f t="shared" ref="G341:G342" si="55">E341*F341</f>
        <v>0</v>
      </c>
    </row>
    <row r="342" spans="2:7" ht="42.75" x14ac:dyDescent="0.25">
      <c r="B342" s="117">
        <v>221</v>
      </c>
      <c r="C342" s="169" t="s">
        <v>182</v>
      </c>
      <c r="D342" s="125" t="s">
        <v>93</v>
      </c>
      <c r="E342" s="168">
        <v>31</v>
      </c>
      <c r="F342" s="141"/>
      <c r="G342" s="253">
        <f t="shared" si="55"/>
        <v>0</v>
      </c>
    </row>
    <row r="343" spans="2:7" ht="15" thickBot="1" x14ac:dyDescent="0.3">
      <c r="B343" s="117"/>
      <c r="C343" s="196"/>
      <c r="D343" s="197"/>
      <c r="E343" s="168"/>
      <c r="F343" s="198"/>
      <c r="G343" s="199">
        <f>SUM(G327:G342)</f>
        <v>0</v>
      </c>
    </row>
    <row r="344" spans="2:7" ht="15.75" thickTop="1" thickBot="1" x14ac:dyDescent="0.3">
      <c r="B344" s="245"/>
      <c r="C344" s="246" t="s">
        <v>227</v>
      </c>
      <c r="D344" s="245"/>
      <c r="E344" s="247"/>
      <c r="F344" s="245"/>
      <c r="G344" s="248"/>
    </row>
    <row r="345" spans="2:7" x14ac:dyDescent="0.25">
      <c r="B345" s="117"/>
      <c r="C345" s="196"/>
      <c r="D345" s="197"/>
      <c r="E345" s="168"/>
      <c r="F345" s="198"/>
      <c r="G345" s="257"/>
    </row>
    <row r="346" spans="2:7" x14ac:dyDescent="0.25">
      <c r="B346" s="117">
        <v>222</v>
      </c>
      <c r="C346" s="124" t="s">
        <v>196</v>
      </c>
      <c r="D346" s="125" t="s">
        <v>82</v>
      </c>
      <c r="E346" s="126">
        <v>250</v>
      </c>
      <c r="F346" s="127"/>
      <c r="G346" s="181">
        <f>E346*F346</f>
        <v>0</v>
      </c>
    </row>
    <row r="347" spans="2:7" ht="57" x14ac:dyDescent="0.25">
      <c r="B347" s="117">
        <v>223</v>
      </c>
      <c r="C347" s="178" t="s">
        <v>166</v>
      </c>
      <c r="D347" s="125" t="s">
        <v>93</v>
      </c>
      <c r="E347" s="126">
        <f>18</f>
        <v>18</v>
      </c>
      <c r="F347" s="127"/>
      <c r="G347" s="181">
        <f>E347*F347</f>
        <v>0</v>
      </c>
    </row>
    <row r="348" spans="2:7" ht="45" customHeight="1" thickBot="1" x14ac:dyDescent="0.3">
      <c r="B348" s="117">
        <v>224</v>
      </c>
      <c r="C348" s="210" t="s">
        <v>169</v>
      </c>
      <c r="D348" s="125" t="s">
        <v>93</v>
      </c>
      <c r="E348" s="126">
        <v>18</v>
      </c>
      <c r="F348" s="127"/>
      <c r="G348" s="181">
        <f>E348*F348</f>
        <v>0</v>
      </c>
    </row>
    <row r="349" spans="2:7" ht="27" customHeight="1" thickBot="1" x14ac:dyDescent="0.3">
      <c r="B349" s="273"/>
      <c r="C349" s="276" t="s">
        <v>228</v>
      </c>
      <c r="D349" s="273"/>
      <c r="E349" s="275"/>
      <c r="F349" s="273"/>
      <c r="G349" s="273"/>
    </row>
    <row r="350" spans="2:7" x14ac:dyDescent="0.25">
      <c r="B350" s="117"/>
      <c r="C350" s="261" t="s">
        <v>175</v>
      </c>
      <c r="D350" s="125"/>
      <c r="E350" s="140"/>
      <c r="F350" s="141"/>
      <c r="G350" s="142"/>
    </row>
    <row r="351" spans="2:7" x14ac:dyDescent="0.25">
      <c r="B351" s="117"/>
      <c r="C351" s="139" t="s">
        <v>176</v>
      </c>
      <c r="D351" s="125"/>
      <c r="E351" s="140"/>
      <c r="F351" s="141"/>
      <c r="G351" s="142"/>
    </row>
    <row r="352" spans="2:7" x14ac:dyDescent="0.25">
      <c r="B352" s="117"/>
      <c r="C352" s="139" t="s">
        <v>177</v>
      </c>
      <c r="D352" s="125"/>
      <c r="E352" s="140"/>
      <c r="F352" s="141"/>
      <c r="G352" s="142"/>
    </row>
    <row r="353" spans="2:7" x14ac:dyDescent="0.25">
      <c r="B353" s="117">
        <v>225</v>
      </c>
      <c r="C353" s="167" t="s">
        <v>178</v>
      </c>
      <c r="D353" s="125" t="s">
        <v>82</v>
      </c>
      <c r="E353" s="168">
        <v>26</v>
      </c>
      <c r="F353" s="141"/>
      <c r="G353" s="142">
        <f t="shared" ref="G353:G354" si="56">E353*F353</f>
        <v>0</v>
      </c>
    </row>
    <row r="354" spans="2:7" ht="28.5" x14ac:dyDescent="0.25">
      <c r="B354" s="117">
        <v>226</v>
      </c>
      <c r="C354" s="169" t="s">
        <v>179</v>
      </c>
      <c r="D354" s="125" t="s">
        <v>82</v>
      </c>
      <c r="E354" s="168">
        <f>186/2</f>
        <v>93</v>
      </c>
      <c r="F354" s="141"/>
      <c r="G354" s="142">
        <f t="shared" si="56"/>
        <v>0</v>
      </c>
    </row>
    <row r="355" spans="2:7" ht="28.5" x14ac:dyDescent="0.25">
      <c r="B355" s="117">
        <v>227</v>
      </c>
      <c r="C355" s="169" t="s">
        <v>180</v>
      </c>
      <c r="D355" s="125" t="s">
        <v>93</v>
      </c>
      <c r="E355" s="168">
        <v>46</v>
      </c>
      <c r="F355" s="141"/>
      <c r="G355" s="142">
        <f>E355*F355</f>
        <v>0</v>
      </c>
    </row>
    <row r="356" spans="2:7" ht="28.5" x14ac:dyDescent="0.25">
      <c r="B356" s="117">
        <v>228</v>
      </c>
      <c r="C356" s="169" t="s">
        <v>181</v>
      </c>
      <c r="D356" s="125" t="s">
        <v>93</v>
      </c>
      <c r="E356" s="168">
        <v>9</v>
      </c>
      <c r="F356" s="141"/>
      <c r="G356" s="142">
        <f t="shared" ref="G356:G357" si="57">E356*F356</f>
        <v>0</v>
      </c>
    </row>
    <row r="357" spans="2:7" ht="42.75" x14ac:dyDescent="0.25">
      <c r="B357" s="117">
        <v>229</v>
      </c>
      <c r="C357" s="169" t="s">
        <v>182</v>
      </c>
      <c r="D357" s="125" t="s">
        <v>93</v>
      </c>
      <c r="E357" s="168">
        <v>9</v>
      </c>
      <c r="F357" s="141"/>
      <c r="G357" s="253">
        <f t="shared" si="57"/>
        <v>0</v>
      </c>
    </row>
    <row r="358" spans="2:7" ht="15" thickBot="1" x14ac:dyDescent="0.3">
      <c r="B358" s="117"/>
      <c r="C358" s="196"/>
      <c r="D358" s="197"/>
      <c r="E358" s="168"/>
      <c r="F358" s="198"/>
      <c r="G358" s="199">
        <f>SUM(G346:G357)</f>
        <v>0</v>
      </c>
    </row>
    <row r="359" spans="2:7" ht="15.75" thickTop="1" thickBot="1" x14ac:dyDescent="0.3">
      <c r="B359" s="123"/>
      <c r="C359" s="169"/>
      <c r="D359" s="125"/>
      <c r="E359" s="168"/>
      <c r="F359" s="141"/>
      <c r="G359" s="142"/>
    </row>
    <row r="360" spans="2:7" ht="27" customHeight="1" thickBot="1" x14ac:dyDescent="0.3">
      <c r="B360" s="273"/>
      <c r="C360" s="276" t="s">
        <v>281</v>
      </c>
      <c r="D360" s="273"/>
      <c r="E360" s="275"/>
      <c r="F360" s="273"/>
      <c r="G360" s="273"/>
    </row>
    <row r="361" spans="2:7" x14ac:dyDescent="0.25">
      <c r="B361" s="117"/>
      <c r="C361" s="261"/>
      <c r="D361" s="125"/>
      <c r="E361" s="140"/>
      <c r="F361" s="141"/>
      <c r="G361" s="142"/>
    </row>
    <row r="362" spans="2:7" x14ac:dyDescent="0.25">
      <c r="B362" s="117">
        <v>230</v>
      </c>
      <c r="C362" s="167" t="s">
        <v>282</v>
      </c>
      <c r="D362" s="125" t="s">
        <v>93</v>
      </c>
      <c r="E362" s="168">
        <v>500</v>
      </c>
      <c r="F362" s="141"/>
      <c r="G362" s="142">
        <f t="shared" ref="G362" si="58">E362*F362</f>
        <v>0</v>
      </c>
    </row>
    <row r="363" spans="2:7" ht="15" thickBot="1" x14ac:dyDescent="0.3">
      <c r="B363" s="117"/>
      <c r="C363" s="196"/>
      <c r="D363" s="197"/>
      <c r="E363" s="168"/>
      <c r="F363" s="198"/>
      <c r="G363" s="199">
        <f>SUM(G362)</f>
        <v>0</v>
      </c>
    </row>
    <row r="364" spans="2:7" ht="15.75" thickTop="1" thickBot="1" x14ac:dyDescent="0.3">
      <c r="B364" s="123"/>
      <c r="C364" s="169"/>
      <c r="D364" s="125"/>
      <c r="E364" s="168"/>
      <c r="F364" s="141"/>
      <c r="G364" s="142"/>
    </row>
    <row r="365" spans="2:7" ht="15" thickBot="1" x14ac:dyDescent="0.3">
      <c r="B365" s="123"/>
      <c r="C365" s="201"/>
      <c r="D365" s="286"/>
      <c r="E365" s="286"/>
      <c r="F365" s="286"/>
      <c r="G365" s="205"/>
    </row>
    <row r="366" spans="2:7" ht="15.75" customHeight="1" thickBot="1" x14ac:dyDescent="0.3">
      <c r="B366" s="200"/>
      <c r="C366" s="201"/>
      <c r="D366" s="202"/>
      <c r="E366" s="203"/>
      <c r="F366" s="204"/>
      <c r="G366" s="322">
        <f>G343+G324+G304+G283+G244+G222+G192+G164+G137+G116+G72+G266+G94+G50+G26+G363+G358</f>
        <v>0</v>
      </c>
    </row>
  </sheetData>
  <sheetProtection algorithmName="SHA-512" hashValue="cqu8SJcN5gbCG4PQ6wfCPwMeAbGNqCu4MkUKBL2fepS4G8IL93JskLZHEsVlsdv1pvBNTp6hke9ruMkSBPSdUw==" saltValue="ms0H0hjiFWLx9z/z117/pQ==" spinCount="100000" sheet="1" objects="1" scenarios="1"/>
  <mergeCells count="1">
    <mergeCell ref="B1:G1"/>
  </mergeCells>
  <pageMargins left="0.70866141732283472" right="0.31496062992125984" top="0.35433070866141736" bottom="0.74803149606299213" header="0.31496062992125984" footer="0.31496062992125984"/>
  <pageSetup scale="89" fitToHeight="16" orientation="landscape" r:id="rId1"/>
  <headerFooter>
    <oddFooter>&amp;F&amp;RPage &amp;P</oddFooter>
  </headerFooter>
  <rowBreaks count="1" manualBreakCount="1">
    <brk id="2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FFF74-A046-43BC-B6C2-8139E9BDE6AE}">
  <dimension ref="B1:E23"/>
  <sheetViews>
    <sheetView view="pageBreakPreview" zoomScaleNormal="100" zoomScaleSheetLayoutView="100" workbookViewId="0">
      <selection activeCell="D14" sqref="D14"/>
    </sheetView>
  </sheetViews>
  <sheetFormatPr defaultRowHeight="13.5" x14ac:dyDescent="0.25"/>
  <cols>
    <col min="1" max="1" width="9.140625" style="287"/>
    <col min="2" max="2" width="11.42578125" style="287" customWidth="1"/>
    <col min="3" max="3" width="53.7109375" style="287" bestFit="1" customWidth="1"/>
    <col min="4" max="4" width="21.140625" style="287" customWidth="1"/>
    <col min="5" max="5" width="5.85546875" style="287" customWidth="1"/>
    <col min="6" max="252" width="9.140625" style="287"/>
    <col min="253" max="253" width="41.140625" style="287" customWidth="1"/>
    <col min="254" max="254" width="16.42578125" style="287" customWidth="1"/>
    <col min="255" max="508" width="9.140625" style="287"/>
    <col min="509" max="509" width="41.140625" style="287" customWidth="1"/>
    <col min="510" max="510" width="16.42578125" style="287" customWidth="1"/>
    <col min="511" max="764" width="9.140625" style="287"/>
    <col min="765" max="765" width="41.140625" style="287" customWidth="1"/>
    <col min="766" max="766" width="16.42578125" style="287" customWidth="1"/>
    <col min="767" max="1020" width="9.140625" style="287"/>
    <col min="1021" max="1021" width="41.140625" style="287" customWidth="1"/>
    <col min="1022" max="1022" width="16.42578125" style="287" customWidth="1"/>
    <col min="1023" max="1276" width="9.140625" style="287"/>
    <col min="1277" max="1277" width="41.140625" style="287" customWidth="1"/>
    <col min="1278" max="1278" width="16.42578125" style="287" customWidth="1"/>
    <col min="1279" max="1532" width="9.140625" style="287"/>
    <col min="1533" max="1533" width="41.140625" style="287" customWidth="1"/>
    <col min="1534" max="1534" width="16.42578125" style="287" customWidth="1"/>
    <col min="1535" max="1788" width="9.140625" style="287"/>
    <col min="1789" max="1789" width="41.140625" style="287" customWidth="1"/>
    <col min="1790" max="1790" width="16.42578125" style="287" customWidth="1"/>
    <col min="1791" max="2044" width="9.140625" style="287"/>
    <col min="2045" max="2045" width="41.140625" style="287" customWidth="1"/>
    <col min="2046" max="2046" width="16.42578125" style="287" customWidth="1"/>
    <col min="2047" max="2300" width="9.140625" style="287"/>
    <col min="2301" max="2301" width="41.140625" style="287" customWidth="1"/>
    <col min="2302" max="2302" width="16.42578125" style="287" customWidth="1"/>
    <col min="2303" max="2556" width="9.140625" style="287"/>
    <col min="2557" max="2557" width="41.140625" style="287" customWidth="1"/>
    <col min="2558" max="2558" width="16.42578125" style="287" customWidth="1"/>
    <col min="2559" max="2812" width="9.140625" style="287"/>
    <col min="2813" max="2813" width="41.140625" style="287" customWidth="1"/>
    <col min="2814" max="2814" width="16.42578125" style="287" customWidth="1"/>
    <col min="2815" max="3068" width="9.140625" style="287"/>
    <col min="3069" max="3069" width="41.140625" style="287" customWidth="1"/>
    <col min="3070" max="3070" width="16.42578125" style="287" customWidth="1"/>
    <col min="3071" max="3324" width="9.140625" style="287"/>
    <col min="3325" max="3325" width="41.140625" style="287" customWidth="1"/>
    <col min="3326" max="3326" width="16.42578125" style="287" customWidth="1"/>
    <col min="3327" max="3580" width="9.140625" style="287"/>
    <col min="3581" max="3581" width="41.140625" style="287" customWidth="1"/>
    <col min="3582" max="3582" width="16.42578125" style="287" customWidth="1"/>
    <col min="3583" max="3836" width="9.140625" style="287"/>
    <col min="3837" max="3837" width="41.140625" style="287" customWidth="1"/>
    <col min="3838" max="3838" width="16.42578125" style="287" customWidth="1"/>
    <col min="3839" max="4092" width="9.140625" style="287"/>
    <col min="4093" max="4093" width="41.140625" style="287" customWidth="1"/>
    <col min="4094" max="4094" width="16.42578125" style="287" customWidth="1"/>
    <col min="4095" max="4348" width="9.140625" style="287"/>
    <col min="4349" max="4349" width="41.140625" style="287" customWidth="1"/>
    <col min="4350" max="4350" width="16.42578125" style="287" customWidth="1"/>
    <col min="4351" max="4604" width="9.140625" style="287"/>
    <col min="4605" max="4605" width="41.140625" style="287" customWidth="1"/>
    <col min="4606" max="4606" width="16.42578125" style="287" customWidth="1"/>
    <col min="4607" max="4860" width="9.140625" style="287"/>
    <col min="4861" max="4861" width="41.140625" style="287" customWidth="1"/>
    <col min="4862" max="4862" width="16.42578125" style="287" customWidth="1"/>
    <col min="4863" max="5116" width="9.140625" style="287"/>
    <col min="5117" max="5117" width="41.140625" style="287" customWidth="1"/>
    <col min="5118" max="5118" width="16.42578125" style="287" customWidth="1"/>
    <col min="5119" max="5372" width="9.140625" style="287"/>
    <col min="5373" max="5373" width="41.140625" style="287" customWidth="1"/>
    <col min="5374" max="5374" width="16.42578125" style="287" customWidth="1"/>
    <col min="5375" max="5628" width="9.140625" style="287"/>
    <col min="5629" max="5629" width="41.140625" style="287" customWidth="1"/>
    <col min="5630" max="5630" width="16.42578125" style="287" customWidth="1"/>
    <col min="5631" max="5884" width="9.140625" style="287"/>
    <col min="5885" max="5885" width="41.140625" style="287" customWidth="1"/>
    <col min="5886" max="5886" width="16.42578125" style="287" customWidth="1"/>
    <col min="5887" max="6140" width="9.140625" style="287"/>
    <col min="6141" max="6141" width="41.140625" style="287" customWidth="1"/>
    <col min="6142" max="6142" width="16.42578125" style="287" customWidth="1"/>
    <col min="6143" max="6396" width="9.140625" style="287"/>
    <col min="6397" max="6397" width="41.140625" style="287" customWidth="1"/>
    <col min="6398" max="6398" width="16.42578125" style="287" customWidth="1"/>
    <col min="6399" max="6652" width="9.140625" style="287"/>
    <col min="6653" max="6653" width="41.140625" style="287" customWidth="1"/>
    <col min="6654" max="6654" width="16.42578125" style="287" customWidth="1"/>
    <col min="6655" max="6908" width="9.140625" style="287"/>
    <col min="6909" max="6909" width="41.140625" style="287" customWidth="1"/>
    <col min="6910" max="6910" width="16.42578125" style="287" customWidth="1"/>
    <col min="6911" max="7164" width="9.140625" style="287"/>
    <col min="7165" max="7165" width="41.140625" style="287" customWidth="1"/>
    <col min="7166" max="7166" width="16.42578125" style="287" customWidth="1"/>
    <col min="7167" max="7420" width="9.140625" style="287"/>
    <col min="7421" max="7421" width="41.140625" style="287" customWidth="1"/>
    <col min="7422" max="7422" width="16.42578125" style="287" customWidth="1"/>
    <col min="7423" max="7676" width="9.140625" style="287"/>
    <col min="7677" max="7677" width="41.140625" style="287" customWidth="1"/>
    <col min="7678" max="7678" width="16.42578125" style="287" customWidth="1"/>
    <col min="7679" max="7932" width="9.140625" style="287"/>
    <col min="7933" max="7933" width="41.140625" style="287" customWidth="1"/>
    <col min="7934" max="7934" width="16.42578125" style="287" customWidth="1"/>
    <col min="7935" max="8188" width="9.140625" style="287"/>
    <col min="8189" max="8189" width="41.140625" style="287" customWidth="1"/>
    <col min="8190" max="8190" width="16.42578125" style="287" customWidth="1"/>
    <col min="8191" max="8444" width="9.140625" style="287"/>
    <col min="8445" max="8445" width="41.140625" style="287" customWidth="1"/>
    <col min="8446" max="8446" width="16.42578125" style="287" customWidth="1"/>
    <col min="8447" max="8700" width="9.140625" style="287"/>
    <col min="8701" max="8701" width="41.140625" style="287" customWidth="1"/>
    <col min="8702" max="8702" width="16.42578125" style="287" customWidth="1"/>
    <col min="8703" max="8956" width="9.140625" style="287"/>
    <col min="8957" max="8957" width="41.140625" style="287" customWidth="1"/>
    <col min="8958" max="8958" width="16.42578125" style="287" customWidth="1"/>
    <col min="8959" max="9212" width="9.140625" style="287"/>
    <col min="9213" max="9213" width="41.140625" style="287" customWidth="1"/>
    <col min="9214" max="9214" width="16.42578125" style="287" customWidth="1"/>
    <col min="9215" max="9468" width="9.140625" style="287"/>
    <col min="9469" max="9469" width="41.140625" style="287" customWidth="1"/>
    <col min="9470" max="9470" width="16.42578125" style="287" customWidth="1"/>
    <col min="9471" max="9724" width="9.140625" style="287"/>
    <col min="9725" max="9725" width="41.140625" style="287" customWidth="1"/>
    <col min="9726" max="9726" width="16.42578125" style="287" customWidth="1"/>
    <col min="9727" max="9980" width="9.140625" style="287"/>
    <col min="9981" max="9981" width="41.140625" style="287" customWidth="1"/>
    <col min="9982" max="9982" width="16.42578125" style="287" customWidth="1"/>
    <col min="9983" max="10236" width="9.140625" style="287"/>
    <col min="10237" max="10237" width="41.140625" style="287" customWidth="1"/>
    <col min="10238" max="10238" width="16.42578125" style="287" customWidth="1"/>
    <col min="10239" max="10492" width="9.140625" style="287"/>
    <col min="10493" max="10493" width="41.140625" style="287" customWidth="1"/>
    <col min="10494" max="10494" width="16.42578125" style="287" customWidth="1"/>
    <col min="10495" max="10748" width="9.140625" style="287"/>
    <col min="10749" max="10749" width="41.140625" style="287" customWidth="1"/>
    <col min="10750" max="10750" width="16.42578125" style="287" customWidth="1"/>
    <col min="10751" max="11004" width="9.140625" style="287"/>
    <col min="11005" max="11005" width="41.140625" style="287" customWidth="1"/>
    <col min="11006" max="11006" width="16.42578125" style="287" customWidth="1"/>
    <col min="11007" max="11260" width="9.140625" style="287"/>
    <col min="11261" max="11261" width="41.140625" style="287" customWidth="1"/>
    <col min="11262" max="11262" width="16.42578125" style="287" customWidth="1"/>
    <col min="11263" max="11516" width="9.140625" style="287"/>
    <col min="11517" max="11517" width="41.140625" style="287" customWidth="1"/>
    <col min="11518" max="11518" width="16.42578125" style="287" customWidth="1"/>
    <col min="11519" max="11772" width="9.140625" style="287"/>
    <col min="11773" max="11773" width="41.140625" style="287" customWidth="1"/>
    <col min="11774" max="11774" width="16.42578125" style="287" customWidth="1"/>
    <col min="11775" max="12028" width="9.140625" style="287"/>
    <col min="12029" max="12029" width="41.140625" style="287" customWidth="1"/>
    <col min="12030" max="12030" width="16.42578125" style="287" customWidth="1"/>
    <col min="12031" max="12284" width="9.140625" style="287"/>
    <col min="12285" max="12285" width="41.140625" style="287" customWidth="1"/>
    <col min="12286" max="12286" width="16.42578125" style="287" customWidth="1"/>
    <col min="12287" max="12540" width="9.140625" style="287"/>
    <col min="12541" max="12541" width="41.140625" style="287" customWidth="1"/>
    <col min="12542" max="12542" width="16.42578125" style="287" customWidth="1"/>
    <col min="12543" max="12796" width="9.140625" style="287"/>
    <col min="12797" max="12797" width="41.140625" style="287" customWidth="1"/>
    <col min="12798" max="12798" width="16.42578125" style="287" customWidth="1"/>
    <col min="12799" max="13052" width="9.140625" style="287"/>
    <col min="13053" max="13053" width="41.140625" style="287" customWidth="1"/>
    <col min="13054" max="13054" width="16.42578125" style="287" customWidth="1"/>
    <col min="13055" max="13308" width="9.140625" style="287"/>
    <col min="13309" max="13309" width="41.140625" style="287" customWidth="1"/>
    <col min="13310" max="13310" width="16.42578125" style="287" customWidth="1"/>
    <col min="13311" max="13564" width="9.140625" style="287"/>
    <col min="13565" max="13565" width="41.140625" style="287" customWidth="1"/>
    <col min="13566" max="13566" width="16.42578125" style="287" customWidth="1"/>
    <col min="13567" max="13820" width="9.140625" style="287"/>
    <col min="13821" max="13821" width="41.140625" style="287" customWidth="1"/>
    <col min="13822" max="13822" width="16.42578125" style="287" customWidth="1"/>
    <col min="13823" max="14076" width="9.140625" style="287"/>
    <col min="14077" max="14077" width="41.140625" style="287" customWidth="1"/>
    <col min="14078" max="14078" width="16.42578125" style="287" customWidth="1"/>
    <col min="14079" max="14332" width="9.140625" style="287"/>
    <col min="14333" max="14333" width="41.140625" style="287" customWidth="1"/>
    <col min="14334" max="14334" width="16.42578125" style="287" customWidth="1"/>
    <col min="14335" max="14588" width="9.140625" style="287"/>
    <col min="14589" max="14589" width="41.140625" style="287" customWidth="1"/>
    <col min="14590" max="14590" width="16.42578125" style="287" customWidth="1"/>
    <col min="14591" max="14844" width="9.140625" style="287"/>
    <col min="14845" max="14845" width="41.140625" style="287" customWidth="1"/>
    <col min="14846" max="14846" width="16.42578125" style="287" customWidth="1"/>
    <col min="14847" max="15100" width="9.140625" style="287"/>
    <col min="15101" max="15101" width="41.140625" style="287" customWidth="1"/>
    <col min="15102" max="15102" width="16.42578125" style="287" customWidth="1"/>
    <col min="15103" max="15356" width="9.140625" style="287"/>
    <col min="15357" max="15357" width="41.140625" style="287" customWidth="1"/>
    <col min="15358" max="15358" width="16.42578125" style="287" customWidth="1"/>
    <col min="15359" max="15612" width="9.140625" style="287"/>
    <col min="15613" max="15613" width="41.140625" style="287" customWidth="1"/>
    <col min="15614" max="15614" width="16.42578125" style="287" customWidth="1"/>
    <col min="15615" max="15868" width="9.140625" style="287"/>
    <col min="15869" max="15869" width="41.140625" style="287" customWidth="1"/>
    <col min="15870" max="15870" width="16.42578125" style="287" customWidth="1"/>
    <col min="15871" max="16124" width="9.140625" style="287"/>
    <col min="16125" max="16125" width="41.140625" style="287" customWidth="1"/>
    <col min="16126" max="16126" width="16.42578125" style="287" customWidth="1"/>
    <col min="16127" max="16384" width="9.140625" style="287"/>
  </cols>
  <sheetData>
    <row r="1" spans="2:5" x14ac:dyDescent="0.25">
      <c r="C1" s="288"/>
      <c r="D1" s="288"/>
    </row>
    <row r="2" spans="2:5" x14ac:dyDescent="0.25">
      <c r="B2" s="288" t="s">
        <v>12</v>
      </c>
      <c r="C2" s="289"/>
      <c r="D2" s="289"/>
    </row>
    <row r="3" spans="2:5" x14ac:dyDescent="0.25">
      <c r="B3" s="290" t="s">
        <v>0</v>
      </c>
      <c r="C3" s="291"/>
      <c r="D3" s="291"/>
    </row>
    <row r="4" spans="2:5" ht="14.25" thickBot="1" x14ac:dyDescent="0.3">
      <c r="B4" s="290" t="s">
        <v>229</v>
      </c>
      <c r="C4" s="291"/>
      <c r="D4" s="291"/>
    </row>
    <row r="5" spans="2:5" ht="14.25" thickBot="1" x14ac:dyDescent="0.3">
      <c r="B5" s="292" t="s">
        <v>14</v>
      </c>
      <c r="C5" s="293" t="s">
        <v>230</v>
      </c>
      <c r="D5" s="294" t="s">
        <v>231</v>
      </c>
    </row>
    <row r="6" spans="2:5" x14ac:dyDescent="0.25">
      <c r="B6" s="295"/>
      <c r="C6" s="296"/>
      <c r="D6" s="297"/>
    </row>
    <row r="7" spans="2:5" x14ac:dyDescent="0.25">
      <c r="B7" s="298"/>
      <c r="C7" s="299"/>
      <c r="D7" s="300"/>
      <c r="E7" s="301"/>
    </row>
    <row r="8" spans="2:5" x14ac:dyDescent="0.25">
      <c r="B8" s="298">
        <v>1</v>
      </c>
      <c r="C8" s="299" t="s">
        <v>232</v>
      </c>
      <c r="D8" s="302">
        <f>'Ps&amp;G'!G69</f>
        <v>0</v>
      </c>
      <c r="E8" s="303"/>
    </row>
    <row r="9" spans="2:5" x14ac:dyDescent="0.25">
      <c r="B9" s="298"/>
      <c r="C9" s="299"/>
      <c r="D9" s="304"/>
      <c r="E9" s="303"/>
    </row>
    <row r="10" spans="2:5" x14ac:dyDescent="0.25">
      <c r="B10" s="298">
        <v>2</v>
      </c>
      <c r="C10" s="299" t="s">
        <v>240</v>
      </c>
      <c r="D10" s="304">
        <f>'Stringing Modification'!G254</f>
        <v>0</v>
      </c>
      <c r="E10" s="303"/>
    </row>
    <row r="11" spans="2:5" x14ac:dyDescent="0.25">
      <c r="B11" s="298"/>
      <c r="C11" s="299"/>
      <c r="D11" s="304"/>
      <c r="E11" s="303"/>
    </row>
    <row r="12" spans="2:5" x14ac:dyDescent="0.25">
      <c r="B12" s="298">
        <v>3</v>
      </c>
      <c r="C12" s="299" t="s">
        <v>233</v>
      </c>
      <c r="D12" s="302">
        <f>'Cabling 132kV Yard'!G133</f>
        <v>0</v>
      </c>
      <c r="E12" s="303"/>
    </row>
    <row r="13" spans="2:5" x14ac:dyDescent="0.25">
      <c r="B13" s="298"/>
      <c r="C13" s="299"/>
      <c r="D13" s="302"/>
      <c r="E13" s="303"/>
    </row>
    <row r="14" spans="2:5" x14ac:dyDescent="0.25">
      <c r="B14" s="298">
        <v>4</v>
      </c>
      <c r="C14" s="299" t="s">
        <v>234</v>
      </c>
      <c r="D14" s="304">
        <f>'Stringing 132kV Yard'!G366</f>
        <v>0</v>
      </c>
      <c r="E14" s="303"/>
    </row>
    <row r="15" spans="2:5" x14ac:dyDescent="0.25">
      <c r="B15" s="305"/>
      <c r="C15" s="299"/>
      <c r="D15" s="306"/>
      <c r="E15" s="303"/>
    </row>
    <row r="16" spans="2:5" x14ac:dyDescent="0.25">
      <c r="B16" s="305"/>
      <c r="C16" s="299"/>
      <c r="D16" s="306"/>
    </row>
    <row r="17" spans="2:5" ht="14.25" thickBot="1" x14ac:dyDescent="0.3">
      <c r="B17" s="305"/>
      <c r="C17" s="307" t="s">
        <v>235</v>
      </c>
      <c r="D17" s="308">
        <f>SUM(D8:D15)</f>
        <v>0</v>
      </c>
      <c r="E17" s="309"/>
    </row>
    <row r="18" spans="2:5" ht="14.25" thickTop="1" x14ac:dyDescent="0.25">
      <c r="B18" s="305"/>
      <c r="C18" s="310"/>
      <c r="D18" s="306"/>
    </row>
    <row r="19" spans="2:5" ht="14.25" thickBot="1" x14ac:dyDescent="0.3">
      <c r="B19" s="311"/>
      <c r="C19" s="312"/>
      <c r="D19" s="313"/>
    </row>
    <row r="20" spans="2:5" x14ac:dyDescent="0.25">
      <c r="D20" s="314"/>
    </row>
    <row r="21" spans="2:5" x14ac:dyDescent="0.25">
      <c r="D21" s="315"/>
    </row>
    <row r="23" spans="2:5" x14ac:dyDescent="0.25">
      <c r="D23" s="315"/>
    </row>
  </sheetData>
  <sheetProtection algorithmName="SHA-512" hashValue="Pr0TPh32V8qdGMv4H4MxfZBuLQL3JFaB6xOGw8SFZu6vLlHIeqjpJ7XqKCim1gWgRmCqw6Tx1EafWjfvFM8u9Q==" saltValue="99FoQCY2sylkGTLLTxmNV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1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 page</vt:lpstr>
      <vt:lpstr>Ps&amp;G</vt:lpstr>
      <vt:lpstr>Stringing Modification</vt:lpstr>
      <vt:lpstr>Cabling 132kV Yard</vt:lpstr>
      <vt:lpstr>Stringing 132kV Yard</vt:lpstr>
      <vt:lpstr>SUMMARY</vt:lpstr>
      <vt:lpstr>'Cabling 132kV Yard'!Print_Area</vt:lpstr>
      <vt:lpstr>'Cover page'!Print_Area</vt:lpstr>
      <vt:lpstr>'Ps&amp;G'!Print_Area</vt:lpstr>
      <vt:lpstr>'Stringing 132kV Yard'!Print_Area</vt:lpstr>
      <vt:lpstr>'Stringing Modification'!Print_Area</vt:lpstr>
      <vt:lpstr>SUMMARY!Print_Area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Letlotlo Mtila</dc:creator>
  <cp:lastModifiedBy>Letlotlo Mtila</cp:lastModifiedBy>
  <dcterms:created xsi:type="dcterms:W3CDTF">2022-06-02T12:14:30Z</dcterms:created>
  <dcterms:modified xsi:type="dcterms:W3CDTF">2022-08-05T12:10:56Z</dcterms:modified>
</cp:coreProperties>
</file>